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Password="CC71" lockStructure="1"/>
  <bookViews>
    <workbookView xWindow="0" yWindow="0" windowWidth="28800" windowHeight="1230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5251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V196" i="3" s="1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R71" i="3" s="1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R55" i="3" s="1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R51" i="3" s="1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R47" i="3" s="1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V108" i="3" s="1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V100" i="3" s="1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V92" i="3" s="1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V84" i="3" s="1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V144" i="3" s="1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V140" i="3" s="1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V128" i="3" s="1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V120" i="3" s="1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V116" i="3" s="1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V161" i="3" s="1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V175" i="3" s="1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22" i="3" l="1"/>
  <c r="V126" i="3"/>
  <c r="V86" i="3"/>
  <c r="V94" i="3"/>
  <c r="V53" i="3"/>
  <c r="V57" i="3"/>
  <c r="V65" i="3"/>
  <c r="V179" i="3"/>
  <c r="V183" i="3"/>
  <c r="V169" i="3"/>
  <c r="V130" i="3"/>
  <c r="V138" i="3"/>
  <c r="V90" i="3"/>
  <c r="V102" i="3"/>
  <c r="V106" i="3"/>
  <c r="V110" i="3"/>
  <c r="V61" i="3"/>
  <c r="V202" i="3"/>
  <c r="V197" i="3"/>
  <c r="R93" i="3"/>
  <c r="R97" i="3"/>
  <c r="R101" i="3"/>
  <c r="R105" i="3"/>
  <c r="R113" i="3"/>
  <c r="R48" i="3"/>
  <c r="R52" i="3"/>
  <c r="S52" i="3" s="1"/>
  <c r="T52" i="3" s="1"/>
  <c r="AA52" i="3" s="1"/>
  <c r="V134" i="3"/>
  <c r="V98" i="3"/>
  <c r="V49" i="3"/>
  <c r="V69" i="3"/>
  <c r="V187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S51" i="3"/>
  <c r="T51" i="3" s="1"/>
  <c r="AA51" i="3" s="1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S93" i="3"/>
  <c r="T93" i="3" s="1"/>
  <c r="AA93" i="3" s="1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02" i="3" l="1"/>
  <c r="W69" i="3"/>
  <c r="W176" i="3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<sst xmlns="http://schemas.openxmlformats.org/spreadsheetml/2006/main" count="128" uniqueCount="84">
  <si>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</si>
  <si>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</si>
  <si>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</si>
  <si>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</si>
  <si>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</si>
  <si>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</si>
  <si>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</si>
  <si>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</si>
  <si>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</si>
  <si>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</si>
  <si>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</si>
  <si>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</si>
  <si>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</si>
  <si>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</si>
  <si>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</si>
  <si>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</si>
  <si>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</si>
  <si>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</si>
  <si>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</si>
  <si>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</si>
  <si>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</si>
  <si>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</si>
  <si>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</si>
  <si>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</si>
  <si>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</si>
  <si>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</si>
  <si>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</si>
  <si>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</si>
  <si>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</si>
  <si>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</si>
  <si>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</si>
  <si>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</si>
  <si>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</si>
  <si>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</si>
  <si>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</si>
  <si>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</si>
  <si>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</si>
  <si>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</si>
  <si>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</si>
  <si>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</si>
  <si>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</si>
  <si>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</si>
  <si>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</si>
  <si>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</si>
  <si>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</si>
  <si>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</si>
  <si>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</si>
  <si>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</si>
  <si>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</si>
  <si>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</si>
  <si>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</si>
  <si>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</si>
  <si>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</si>
  <si>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</si>
  <si>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</si>
  <si>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</si>
  <si>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</si>
  <si>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</si>
  <si>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кВт*ч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</si>
  <si>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</si>
  <si>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</si>
  <si>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</si>
  <si>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</si>
  <si>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</si>
  <si>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</si>
  <si>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</si>
  <si>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</si>
  <si>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 xml:space="preserve">регистатура </t>
  </si>
  <si>
    <t>гардероб</t>
  </si>
  <si>
    <t>коридор 1 этаж</t>
  </si>
  <si>
    <t>кабинеты врачей 1 этаж</t>
  </si>
  <si>
    <t>санузлы</t>
  </si>
  <si>
    <t>коридор 2 этаж</t>
  </si>
  <si>
    <t>кабинеты врачей 2 этаж</t>
  </si>
  <si>
    <t>кабинет УЗИ</t>
  </si>
  <si>
    <t>рентген кабинет</t>
  </si>
  <si>
    <t xml:space="preserve">лаборатория </t>
  </si>
  <si>
    <t>техническое помещение</t>
  </si>
  <si>
    <t>территория поликлиники</t>
  </si>
  <si>
    <t>Существующие светильники</t>
  </si>
  <si>
    <t>Внутреннее освещение</t>
  </si>
  <si>
    <t>Срок окупаемости, лет</t>
  </si>
  <si>
    <t>Гарантия производителя, лет</t>
  </si>
  <si>
    <t>тыс.
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</si>
</sst>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35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7" xfId="3" applyFont="1" applyFill="1" applyBorder="1" applyAlignment="1" applyProtection="1">
      <alignment horizontal="center" vertical="center"/>
      <protection locked="0" hidden="1"/>
    </xf>
    <xf numFmtId="0" fontId="1" fillId="5" borderId="8" xfId="3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6" borderId="7" xfId="1" applyFont="1" applyFill="1" applyBorder="1" applyAlignment="1" applyProtection="1">
      <alignment horizontal="center" vertical="center"/>
      <protection locked="0" hidden="1"/>
    </xf>
    <xf numFmtId="0" fontId="1" fillId="6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zoomScale="85" zoomScaleNormal="85" zoomScaleSheetLayoutView="85" workbookViewId="0">
      <selection activeCell="O228" sqref="O228:P228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2.42578125" style="3" customWidth="1"/>
    <col min="4" max="4" width="6.7109375" style="4" customWidth="1"/>
    <col min="5" max="5" width="7.7109375" style="4" customWidth="1"/>
    <col min="6" max="6" width="10.425781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0.85546875" style="2" customWidth="1"/>
    <col min="13" max="13" width="12.7109375" style="2" customWidth="1"/>
    <col min="14" max="14" width="7.28515625" style="5" customWidth="1"/>
    <col min="15" max="15" width="15.85546875" style="2" customWidth="1"/>
    <col min="16" max="16" width="10.5703125" style="2" customWidth="1"/>
    <col min="17" max="17" width="9.42578125" style="2" customWidth="1"/>
    <col min="18" max="18" width="11.28515625" style="2" customWidth="1"/>
    <col min="19" max="19" width="12" style="2" customWidth="1"/>
    <col min="20" max="20" width="12.140625" style="2" customWidth="1"/>
    <col min="21" max="21" width="12.42578125" style="2" customWidth="1"/>
    <col min="22" max="22" width="12.28515625" style="2" customWidth="1"/>
    <col min="23" max="23" width="7.5703125" style="2" customWidth="1"/>
    <col min="24" max="24" width="7.7109375" style="2" customWidth="1"/>
    <col min="25" max="25" width="13.140625" style="4" customWidth="1"/>
    <col min="26" max="26" width="12.28515625" style="4" customWidth="1"/>
    <col min="27" max="27" width="7.7109375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2"/>
      <c r="AC1" s="6"/>
    </row>
    <row r="2" spans="1:33" ht="15.75" thickTop="1" x14ac:dyDescent="0.25">
      <c r="A2" s="229" t="s">
        <v>79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1"/>
      <c r="N2" s="226" t="s">
        <v>56</v>
      </c>
      <c r="O2" s="227"/>
      <c r="P2" s="227"/>
      <c r="Q2" s="227"/>
      <c r="R2" s="227"/>
      <c r="S2" s="227"/>
      <c r="T2" s="228"/>
      <c r="U2" s="232" t="s">
        <v>54</v>
      </c>
      <c r="V2" s="233"/>
      <c r="W2" s="233"/>
      <c r="X2" s="234"/>
      <c r="Y2" s="232" t="s">
        <v>55</v>
      </c>
      <c r="Z2" s="233"/>
      <c r="AA2" s="233"/>
      <c r="AB2" s="234"/>
      <c r="AC2" s="6"/>
    </row>
    <row r="3" spans="1:33" ht="114" customHeight="1" thickBot="1" x14ac:dyDescent="0.3">
      <c r="A3" s="156" t="s">
        <v>1</v>
      </c>
      <c r="B3" s="167" t="s">
        <v>2</v>
      </c>
      <c r="C3" s="168" t="s">
        <v>3</v>
      </c>
      <c r="D3" s="168" t="s">
        <v>4</v>
      </c>
      <c r="E3" s="168" t="s">
        <v>5</v>
      </c>
      <c r="F3" s="168" t="s">
        <v>6</v>
      </c>
      <c r="G3" s="168" t="s">
        <v>7</v>
      </c>
      <c r="H3" s="168" t="s">
        <v>8</v>
      </c>
      <c r="I3" s="168" t="s">
        <v>9</v>
      </c>
      <c r="J3" s="168" t="s">
        <v>10</v>
      </c>
      <c r="K3" s="168" t="s">
        <v>11</v>
      </c>
      <c r="L3" s="168" t="s">
        <v>12</v>
      </c>
      <c r="M3" s="169" t="s">
        <v>13</v>
      </c>
      <c r="N3" s="170" t="s">
        <v>2</v>
      </c>
      <c r="O3" s="171" t="s">
        <v>57</v>
      </c>
      <c r="P3" s="171" t="s">
        <v>14</v>
      </c>
      <c r="Q3" s="171" t="s">
        <v>11</v>
      </c>
      <c r="R3" s="171" t="s">
        <v>12</v>
      </c>
      <c r="S3" s="171" t="s">
        <v>15</v>
      </c>
      <c r="T3" s="172" t="s">
        <v>16</v>
      </c>
      <c r="U3" s="173" t="s">
        <v>17</v>
      </c>
      <c r="V3" s="174" t="s">
        <v>18</v>
      </c>
      <c r="W3" s="175" t="s">
        <v>81</v>
      </c>
      <c r="X3" s="176" t="s">
        <v>82</v>
      </c>
      <c r="Y3" s="177" t="s">
        <v>19</v>
      </c>
      <c r="Z3" s="178" t="s">
        <v>20</v>
      </c>
      <c r="AA3" s="178" t="s">
        <v>81</v>
      </c>
      <c r="AB3" s="179" t="s">
        <v>82</v>
      </c>
      <c r="AC3" s="6"/>
    </row>
    <row r="4" spans="1:33" s="5" customFormat="1" ht="15" customHeight="1" thickTop="1" thickBot="1" x14ac:dyDescent="0.3">
      <c r="A4" s="223" t="s">
        <v>80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5"/>
      <c r="AC4" s="6"/>
      <c r="AD4" s="15"/>
      <c r="AE4" s="12"/>
      <c r="AF4" s="12"/>
      <c r="AG4" s="2"/>
    </row>
    <row r="5" spans="1:33" s="5" customFormat="1" ht="17.25" customHeight="1" thickTop="1" x14ac:dyDescent="0.25">
      <c r="A5" s="160" t="s">
        <v>67</v>
      </c>
      <c r="B5" s="158">
        <v>10</v>
      </c>
      <c r="C5" s="158" t="s">
        <v>23</v>
      </c>
      <c r="D5" s="78">
        <f>IF(ISNA(VLOOKUP($C5,ИД!$A$2:$D$11,2,0)),0,VLOOKUP($C5,ИД!$A$2:$D$11,2,0))</f>
        <v>4</v>
      </c>
      <c r="E5" s="78">
        <f>IF(ISNA(VLOOKUP($C5,ИД!$A$2:$D$11,2,0)),0,VLOOKUP($C5,ИД!$A$2:$D$11,3,0))</f>
        <v>18</v>
      </c>
      <c r="F5" s="78">
        <f>IF(ISNA(VLOOKUP($C5,ИД!$A$2:$D$11,2,0)),0,VLOOKUP($C5,ИД!$A$2:$D$11,4,0))</f>
        <v>75.600000000000009</v>
      </c>
      <c r="G5" s="9">
        <v>1</v>
      </c>
      <c r="H5" s="139"/>
      <c r="I5" s="139"/>
      <c r="J5" s="139"/>
      <c r="K5" s="162">
        <v>3096</v>
      </c>
      <c r="L5" s="80">
        <f t="shared" ref="L5:L68" si="0">F5*B5*K5/1000*G5</f>
        <v>2340.5760000000005</v>
      </c>
      <c r="M5" s="111">
        <f>L5*$B$221</f>
        <v>13762.586880000003</v>
      </c>
      <c r="N5" s="140">
        <f t="shared" ref="N5:N68" si="1">B5</f>
        <v>10</v>
      </c>
      <c r="O5" s="10" t="str">
        <f>IF(ISNA(VLOOKUP($C5,ИД!$A$2:$I$11,8,0)),0,VLOOKUP($C5,ИД!$A$2:$I$11,8,0))</f>
        <v>LED светильник</v>
      </c>
      <c r="P5" s="141">
        <f>IF(ISNA(VLOOKUP($C5,ИД!$A$2:$I$11,9,0)),0,VLOOKUP($C5,ИД!$A$2:$I$11,9,0))</f>
        <v>36</v>
      </c>
      <c r="Q5" s="142">
        <f t="shared" ref="Q5:Q147" si="2">K5</f>
        <v>3096</v>
      </c>
      <c r="R5" s="83">
        <f t="shared" ref="R5:R147" si="3">P5*N5*Q5/1000</f>
        <v>1114.56</v>
      </c>
      <c r="S5" s="83">
        <f t="shared" ref="S5:S147" si="4">L5-R5</f>
        <v>1226.0160000000005</v>
      </c>
      <c r="T5" s="93">
        <f>S5*$B$221</f>
        <v>7208.9740800000027</v>
      </c>
      <c r="U5" s="98">
        <f>IF(ISNA(VLOOKUP($C5,ИД!$A$2:$G$11,7,0)),0,VLOOKUP($C5,ИД!$A$2:$G$11,7,0))</f>
        <v>1400</v>
      </c>
      <c r="V5" s="10">
        <f t="shared" ref="V5:V147" si="5">N5*U5</f>
        <v>14000</v>
      </c>
      <c r="W5" s="10">
        <f>IF(ISERROR(V5/T5),0,V5/T5)</f>
        <v>1.9420239058481945</v>
      </c>
      <c r="X5" s="138">
        <f>IF(ISNA(VLOOKUP($C5,ИД!$A$2:$J$11,10,0)),0,VLOOKUP($C5,ИД!$A$2:$J$11,10,0))</f>
        <v>1</v>
      </c>
      <c r="Y5" s="104">
        <f>IF(ISNA(VLOOKUP($C5,ИД!$A$2:$F$11,6,0)),0,VLOOKUP($C5,ИД!$A$2:$F$11,6,0))</f>
        <v>5500</v>
      </c>
      <c r="Z5" s="60">
        <f t="shared" ref="Z5:Z68" si="6">B5*Y5</f>
        <v>55000</v>
      </c>
      <c r="AA5" s="60">
        <f>IF(ISERROR(Z5/T5),0,Z5/T5)</f>
        <v>7.6293796301179073</v>
      </c>
      <c r="AB5" s="105">
        <f>IF(ISNA(VLOOKUP($C5,ИД!$A$2:$E$11,5,0)),0,VLOOKUP($C5,ИД!$A$2:$E$11,5,0))</f>
        <v>3</v>
      </c>
      <c r="AC5" s="6"/>
      <c r="AD5" s="15"/>
      <c r="AE5" s="12"/>
      <c r="AF5" s="12"/>
      <c r="AG5" s="2"/>
    </row>
    <row r="6" spans="1:33" s="5" customFormat="1" ht="15" customHeight="1" x14ac:dyDescent="0.25">
      <c r="A6" s="159" t="s">
        <v>68</v>
      </c>
      <c r="B6" s="157">
        <v>3</v>
      </c>
      <c r="C6" s="157" t="s">
        <v>21</v>
      </c>
      <c r="D6" s="63">
        <f>IF(ISNA(VLOOKUP($C6,ИД!$A$2:$D$11,2,0)),0,VLOOKUP($C6,ИД!$A$2:$D$11,2,0))</f>
        <v>2</v>
      </c>
      <c r="E6" s="63">
        <f>IF(ISNA(VLOOKUP($C6,ИД!$A$2:$D$11,2,0)),0,VLOOKUP($C6,ИД!$A$2:$D$11,3,0))</f>
        <v>36</v>
      </c>
      <c r="F6" s="63">
        <f>IF(ISNA(VLOOKUP($C6,ИД!$A$2:$D$11,2,0)),0,VLOOKUP($C6,ИД!$A$2:$D$11,4,0))</f>
        <v>75.599999999999994</v>
      </c>
      <c r="G6" s="11">
        <v>1</v>
      </c>
      <c r="H6" s="72"/>
      <c r="I6" s="72"/>
      <c r="J6" s="72"/>
      <c r="K6" s="161">
        <v>1200</v>
      </c>
      <c r="L6" s="70">
        <f t="shared" si="0"/>
        <v>272.16000000000003</v>
      </c>
      <c r="M6" s="107">
        <f>L6*$B$221</f>
        <v>1600.3008000000002</v>
      </c>
      <c r="N6" s="88">
        <f t="shared" si="1"/>
        <v>3</v>
      </c>
      <c r="O6" s="64" t="str">
        <f>IF(ISNA(VLOOKUP($C6,ИД!$A$2:$I$11,8,0)),0,VLOOKUP($C6,ИД!$A$2:$I$11,8,0))</f>
        <v>LED светильник</v>
      </c>
      <c r="P6" s="65">
        <f>IF(ISNA(VLOOKUP($C6,ИД!$A$2:$I$11,9,0)),0,VLOOKUP($C6,ИД!$A$2:$I$11,9,0))</f>
        <v>36</v>
      </c>
      <c r="Q6" s="65">
        <f t="shared" si="2"/>
        <v>1200</v>
      </c>
      <c r="R6" s="71">
        <f t="shared" si="3"/>
        <v>129.6</v>
      </c>
      <c r="S6" s="71">
        <f t="shared" si="4"/>
        <v>142.56000000000003</v>
      </c>
      <c r="T6" s="89">
        <f>S6*$B$221</f>
        <v>838.25280000000021</v>
      </c>
      <c r="U6" s="96">
        <f>IF(ISNA(VLOOKUP($C6,ИД!$A$2:$G$11,7,0)),0,VLOOKUP($C6,ИД!$A$2:$G$11,7,0))</f>
        <v>1400</v>
      </c>
      <c r="V6" s="8">
        <f t="shared" si="5"/>
        <v>4200</v>
      </c>
      <c r="W6" s="8">
        <f t="shared" ref="W6:W205" si="7">IF(ISERROR(V6/T6),0,V6/T6)</f>
        <v>5.0104216770883427</v>
      </c>
      <c r="X6" s="97">
        <f>IF(ISNA(VLOOKUP($C6,ИД!$A$2:$J$11,10,0)),0,VLOOKUP($C6,ИД!$A$2:$J$11,10,0))</f>
        <v>1</v>
      </c>
      <c r="Y6" s="100">
        <f>IF(ISNA(VLOOKUP($C6,ИД!$A$2:$F$11,6,0)),0,VLOOKUP($C6,ИД!$A$2:$F$11,6,0))</f>
        <v>6150</v>
      </c>
      <c r="Z6" s="34">
        <f t="shared" si="6"/>
        <v>18450</v>
      </c>
      <c r="AA6" s="34">
        <f t="shared" ref="AA6:AA207" si="8">IF(ISERROR(Z6/T6),0,Z6/T6)</f>
        <v>22.01006665292379</v>
      </c>
      <c r="AB6" s="101">
        <f>IF(ISNA(VLOOKUP($C6,ИД!$A$2:$E$11,5,0)),0,VLOOKUP($C6,ИД!$A$2:$E$11,5,0))</f>
        <v>3</v>
      </c>
      <c r="AC6" s="6"/>
      <c r="AD6" s="15"/>
      <c r="AE6" s="12"/>
      <c r="AF6" s="12"/>
      <c r="AG6" s="2"/>
    </row>
    <row r="7" spans="1:33" s="5" customFormat="1" ht="15" customHeight="1" x14ac:dyDescent="0.25">
      <c r="A7" s="159" t="s">
        <v>69</v>
      </c>
      <c r="B7" s="157">
        <v>28</v>
      </c>
      <c r="C7" s="157" t="s">
        <v>23</v>
      </c>
      <c r="D7" s="63">
        <f>IF(ISNA(VLOOKUP($C7,ИД!$A$2:$D$11,2,0)),0,VLOOKUP($C7,ИД!$A$2:$D$11,2,0))</f>
        <v>4</v>
      </c>
      <c r="E7" s="63">
        <f>IF(ISNA(VLOOKUP($C7,ИД!$A$2:$D$11,2,0)),0,VLOOKUP($C7,ИД!$A$2:$D$11,3,0))</f>
        <v>18</v>
      </c>
      <c r="F7" s="63">
        <f>IF(ISNA(VLOOKUP($C7,ИД!$A$2:$D$11,2,0)),0,VLOOKUP($C7,ИД!$A$2:$D$11,4,0))</f>
        <v>75.600000000000009</v>
      </c>
      <c r="G7" s="11">
        <v>2</v>
      </c>
      <c r="H7" s="72"/>
      <c r="I7" s="72"/>
      <c r="J7" s="72"/>
      <c r="K7" s="161">
        <v>3096</v>
      </c>
      <c r="L7" s="70">
        <f t="shared" si="0"/>
        <v>13107.225600000002</v>
      </c>
      <c r="M7" s="107">
        <f t="shared" ref="M7:M23" si="9">L7*$B$221</f>
        <v>77070.486528000009</v>
      </c>
      <c r="N7" s="88">
        <f t="shared" si="1"/>
        <v>28</v>
      </c>
      <c r="O7" s="64" t="str">
        <f>IF(ISNA(VLOOKUP($C7,ИД!$A$2:$I$11,8,0)),0,VLOOKUP($C7,ИД!$A$2:$I$11,8,0))</f>
        <v>LED светильник</v>
      </c>
      <c r="P7" s="65">
        <f>IF(ISNA(VLOOKUP($C7,ИД!$A$2:$I$11,9,0)),0,VLOOKUP($C7,ИД!$A$2:$I$11,9,0))</f>
        <v>36</v>
      </c>
      <c r="Q7" s="65">
        <f t="shared" ref="Q7:Q23" si="10">K7</f>
        <v>3096</v>
      </c>
      <c r="R7" s="71">
        <f t="shared" ref="R7:R23" si="11">P7*N7*Q7/1000</f>
        <v>3120.768</v>
      </c>
      <c r="S7" s="71">
        <f t="shared" ref="S7:S23" si="12">L7-R7</f>
        <v>9986.4576000000015</v>
      </c>
      <c r="T7" s="89">
        <f t="shared" ref="T7:T23" si="13">S7*$B$221</f>
        <v>58720.37068800001</v>
      </c>
      <c r="U7" s="96">
        <f>IF(ISNA(VLOOKUP($C7,ИД!$A$2:$G$11,7,0)),0,VLOOKUP($C7,ИД!$A$2:$G$11,7,0))</f>
        <v>1400</v>
      </c>
      <c r="V7" s="8">
        <f t="shared" ref="V7:V23" si="14">N7*U7</f>
        <v>39200</v>
      </c>
      <c r="W7" s="8">
        <f t="shared" si="7"/>
        <v>0.66757071763531706</v>
      </c>
      <c r="X7" s="97">
        <f>IF(ISNA(VLOOKUP($C7,ИД!$A$2:$J$11,10,0)),0,VLOOKUP($C7,ИД!$A$2:$J$11,10,0))</f>
        <v>1</v>
      </c>
      <c r="Y7" s="100">
        <f>IF(ISNA(VLOOKUP($C7,ИД!$A$2:$F$11,6,0)),0,VLOOKUP($C7,ИД!$A$2:$F$11,6,0))</f>
        <v>5500</v>
      </c>
      <c r="Z7" s="34">
        <f t="shared" si="6"/>
        <v>154000</v>
      </c>
      <c r="AA7" s="34">
        <f t="shared" si="8"/>
        <v>2.6225992478530311</v>
      </c>
      <c r="AB7" s="101">
        <f>IF(ISNA(VLOOKUP($C7,ИД!$A$2:$E$11,5,0)),0,VLOOKUP($C7,ИД!$A$2:$E$11,5,0))</f>
        <v>3</v>
      </c>
      <c r="AC7" s="6"/>
      <c r="AD7" s="15"/>
      <c r="AE7" s="12"/>
      <c r="AF7" s="12"/>
      <c r="AG7" s="2"/>
    </row>
    <row r="8" spans="1:33" s="5" customFormat="1" ht="15" customHeight="1" x14ac:dyDescent="0.25">
      <c r="A8" s="159" t="s">
        <v>69</v>
      </c>
      <c r="B8" s="157">
        <v>10</v>
      </c>
      <c r="C8" s="157" t="s">
        <v>25</v>
      </c>
      <c r="D8" s="63">
        <f>IF(ISNA(VLOOKUP($C8,ИД!$A$2:$D$11,2,0)),0,VLOOKUP($C8,ИД!$A$2:$D$11,2,0))</f>
        <v>1</v>
      </c>
      <c r="E8" s="63">
        <f>IF(ISNA(VLOOKUP($C8,ИД!$A$2:$D$11,2,0)),0,VLOOKUP($C8,ИД!$A$2:$D$11,3,0))</f>
        <v>75</v>
      </c>
      <c r="F8" s="63">
        <f>IF(ISNA(VLOOKUP($C8,ИД!$A$2:$D$11,2,0)),0,VLOOKUP($C8,ИД!$A$2:$D$11,4,0))</f>
        <v>60</v>
      </c>
      <c r="G8" s="11">
        <v>3</v>
      </c>
      <c r="H8" s="72"/>
      <c r="I8" s="72"/>
      <c r="J8" s="72"/>
      <c r="K8" s="161">
        <v>2064</v>
      </c>
      <c r="L8" s="70">
        <f t="shared" si="0"/>
        <v>3715.2000000000003</v>
      </c>
      <c r="M8" s="107">
        <f t="shared" si="9"/>
        <v>21845.376</v>
      </c>
      <c r="N8" s="88">
        <f t="shared" si="1"/>
        <v>10</v>
      </c>
      <c r="O8" s="64" t="str">
        <f>IF(ISNA(VLOOKUP($C8,ИД!$A$2:$I$11,8,0)),0,VLOOKUP($C8,ИД!$A$2:$I$11,8,0))</f>
        <v>LED лампа</v>
      </c>
      <c r="P8" s="65">
        <f>IF(ISNA(VLOOKUP($C8,ИД!$A$2:$I$11,9,0)),0,VLOOKUP($C8,ИД!$A$2:$I$11,9,0))</f>
        <v>10</v>
      </c>
      <c r="Q8" s="65">
        <f t="shared" si="10"/>
        <v>2064</v>
      </c>
      <c r="R8" s="71">
        <f t="shared" si="11"/>
        <v>206.4</v>
      </c>
      <c r="S8" s="71">
        <f t="shared" si="12"/>
        <v>3508.8</v>
      </c>
      <c r="T8" s="89">
        <f t="shared" si="13"/>
        <v>20631.744000000002</v>
      </c>
      <c r="U8" s="96">
        <f>IF(ISNA(VLOOKUP($C8,ИД!$A$2:$G$11,7,0)),0,VLOOKUP($C8,ИД!$A$2:$G$11,7,0))</f>
        <v>100</v>
      </c>
      <c r="V8" s="8">
        <f t="shared" si="14"/>
        <v>1000</v>
      </c>
      <c r="W8" s="8">
        <f t="shared" si="7"/>
        <v>4.846900000310201E-2</v>
      </c>
      <c r="X8" s="97">
        <f>IF(ISNA(VLOOKUP($C8,ИД!$A$2:$J$11,10,0)),0,VLOOKUP($C8,ИД!$A$2:$J$11,10,0))</f>
        <v>1</v>
      </c>
      <c r="Y8" s="100">
        <f>IF(ISNA(VLOOKUP($C8,ИД!$A$2:$F$11,6,0)),0,VLOOKUP($C8,ИД!$A$2:$F$11,6,0))</f>
        <v>150</v>
      </c>
      <c r="Z8" s="34">
        <f t="shared" si="6"/>
        <v>1500</v>
      </c>
      <c r="AA8" s="34">
        <f t="shared" si="8"/>
        <v>7.2703500004653018E-2</v>
      </c>
      <c r="AB8" s="101">
        <f>IF(ISNA(VLOOKUP($C8,ИД!$A$2:$E$11,5,0)),0,VLOOKUP($C8,ИД!$A$2:$E$11,5,0))</f>
        <v>3</v>
      </c>
      <c r="AC8" s="6"/>
      <c r="AD8" s="15"/>
      <c r="AE8" s="12"/>
      <c r="AF8" s="12"/>
      <c r="AG8" s="2"/>
    </row>
    <row r="9" spans="1:33" s="5" customFormat="1" ht="15" customHeight="1" x14ac:dyDescent="0.25">
      <c r="A9" s="159" t="s">
        <v>70</v>
      </c>
      <c r="B9" s="157">
        <v>70</v>
      </c>
      <c r="C9" s="157" t="s">
        <v>21</v>
      </c>
      <c r="D9" s="63">
        <f>IF(ISNA(VLOOKUP($C9,ИД!$A$2:$D$11,2,0)),0,VLOOKUP($C9,ИД!$A$2:$D$11,2,0))</f>
        <v>2</v>
      </c>
      <c r="E9" s="63">
        <f>IF(ISNA(VLOOKUP($C9,ИД!$A$2:$D$11,2,0)),0,VLOOKUP($C9,ИД!$A$2:$D$11,3,0))</f>
        <v>36</v>
      </c>
      <c r="F9" s="63">
        <f>IF(ISNA(VLOOKUP($C9,ИД!$A$2:$D$11,2,0)),0,VLOOKUP($C9,ИД!$A$2:$D$11,4,0))</f>
        <v>75.599999999999994</v>
      </c>
      <c r="G9" s="11">
        <v>4</v>
      </c>
      <c r="H9" s="72"/>
      <c r="I9" s="72"/>
      <c r="J9" s="72"/>
      <c r="K9" s="161">
        <v>2064</v>
      </c>
      <c r="L9" s="70">
        <f t="shared" si="0"/>
        <v>43690.752</v>
      </c>
      <c r="M9" s="107">
        <f t="shared" si="9"/>
        <v>256901.62176000001</v>
      </c>
      <c r="N9" s="88">
        <f t="shared" si="1"/>
        <v>70</v>
      </c>
      <c r="O9" s="64" t="str">
        <f>IF(ISNA(VLOOKUP($C9,ИД!$A$2:$I$11,8,0)),0,VLOOKUP($C9,ИД!$A$2:$I$11,8,0))</f>
        <v>LED светильник</v>
      </c>
      <c r="P9" s="65">
        <f>IF(ISNA(VLOOKUP($C9,ИД!$A$2:$I$11,9,0)),0,VLOOKUP($C9,ИД!$A$2:$I$11,9,0))</f>
        <v>36</v>
      </c>
      <c r="Q9" s="65">
        <f t="shared" si="10"/>
        <v>2064</v>
      </c>
      <c r="R9" s="71">
        <f t="shared" si="11"/>
        <v>5201.28</v>
      </c>
      <c r="S9" s="71">
        <f t="shared" si="12"/>
        <v>38489.472000000002</v>
      </c>
      <c r="T9" s="89">
        <f t="shared" si="13"/>
        <v>226318.09536000001</v>
      </c>
      <c r="U9" s="96">
        <f>IF(ISNA(VLOOKUP($C9,ИД!$A$2:$G$11,7,0)),0,VLOOKUP($C9,ИД!$A$2:$G$11,7,0))</f>
        <v>1400</v>
      </c>
      <c r="V9" s="8">
        <f t="shared" si="14"/>
        <v>98000</v>
      </c>
      <c r="W9" s="8">
        <f t="shared" si="7"/>
        <v>0.43301884387155704</v>
      </c>
      <c r="X9" s="97">
        <f>IF(ISNA(VLOOKUP($C9,ИД!$A$2:$J$11,10,0)),0,VLOOKUP($C9,ИД!$A$2:$J$11,10,0))</f>
        <v>1</v>
      </c>
      <c r="Y9" s="100">
        <f>IF(ISNA(VLOOKUP($C9,ИД!$A$2:$F$11,6,0)),0,VLOOKUP($C9,ИД!$A$2:$F$11,6,0))</f>
        <v>6150</v>
      </c>
      <c r="Z9" s="34">
        <f t="shared" si="6"/>
        <v>430500</v>
      </c>
      <c r="AA9" s="34">
        <f t="shared" si="8"/>
        <v>1.9021899212929112</v>
      </c>
      <c r="AB9" s="101">
        <f>IF(ISNA(VLOOKUP($C9,ИД!$A$2:$E$11,5,0)),0,VLOOKUP($C9,ИД!$A$2:$E$11,5,0))</f>
        <v>3</v>
      </c>
      <c r="AC9" s="6"/>
      <c r="AD9" s="15"/>
      <c r="AE9" s="12"/>
      <c r="AF9" s="12"/>
      <c r="AG9" s="2"/>
    </row>
    <row r="10" spans="1:33" s="5" customFormat="1" ht="15" customHeight="1" x14ac:dyDescent="0.25">
      <c r="A10" s="159" t="s">
        <v>71</v>
      </c>
      <c r="B10" s="157">
        <v>16</v>
      </c>
      <c r="C10" s="157" t="s">
        <v>26</v>
      </c>
      <c r="D10" s="63">
        <f>IF(ISNA(VLOOKUP($C10,ИД!$A$2:$D$11,2,0)),0,VLOOKUP($C10,ИД!$A$2:$D$11,2,0))</f>
        <v>1</v>
      </c>
      <c r="E10" s="63">
        <f>IF(ISNA(VLOOKUP($C10,ИД!$A$2:$D$11,2,0)),0,VLOOKUP($C10,ИД!$A$2:$D$11,3,0))</f>
        <v>20</v>
      </c>
      <c r="F10" s="63">
        <f>IF(ISNA(VLOOKUP($C10,ИД!$A$2:$D$11,2,0)),0,VLOOKUP($C10,ИД!$A$2:$D$11,4,0))</f>
        <v>20</v>
      </c>
      <c r="G10" s="11">
        <v>5</v>
      </c>
      <c r="H10" s="72"/>
      <c r="I10" s="72"/>
      <c r="J10" s="72"/>
      <c r="K10" s="161">
        <v>1548</v>
      </c>
      <c r="L10" s="70">
        <f t="shared" si="0"/>
        <v>2476.8000000000002</v>
      </c>
      <c r="M10" s="107">
        <f t="shared" si="9"/>
        <v>14563.584000000001</v>
      </c>
      <c r="N10" s="88">
        <f t="shared" si="1"/>
        <v>16</v>
      </c>
      <c r="O10" s="64" t="str">
        <f>IF(ISNA(VLOOKUP($C10,ИД!$A$2:$I$11,8,0)),0,VLOOKUP($C10,ИД!$A$2:$I$11,8,0))</f>
        <v>LED лампа</v>
      </c>
      <c r="P10" s="65">
        <f>IF(ISNA(VLOOKUP($C10,ИД!$A$2:$I$11,9,0)),0,VLOOKUP($C10,ИД!$A$2:$I$11,9,0))</f>
        <v>10</v>
      </c>
      <c r="Q10" s="65">
        <f t="shared" si="10"/>
        <v>1548</v>
      </c>
      <c r="R10" s="71">
        <f t="shared" si="11"/>
        <v>247.68</v>
      </c>
      <c r="S10" s="71">
        <f t="shared" si="12"/>
        <v>2229.1200000000003</v>
      </c>
      <c r="T10" s="89">
        <f t="shared" si="13"/>
        <v>13107.225600000002</v>
      </c>
      <c r="U10" s="96">
        <f>IF(ISNA(VLOOKUP($C10,ИД!$A$2:$G$11,7,0)),0,VLOOKUP($C10,ИД!$A$2:$G$11,7,0))</f>
        <v>100</v>
      </c>
      <c r="V10" s="8">
        <f t="shared" si="14"/>
        <v>1600</v>
      </c>
      <c r="W10" s="8">
        <f t="shared" si="7"/>
        <v>0.12207007408188654</v>
      </c>
      <c r="X10" s="97">
        <f>IF(ISNA(VLOOKUP($C10,ИД!$A$2:$J$11,10,0)),0,VLOOKUP($C10,ИД!$A$2:$J$11,10,0))</f>
        <v>1</v>
      </c>
      <c r="Y10" s="100">
        <f>IF(ISNA(VLOOKUP($C10,ИД!$A$2:$F$11,6,0)),0,VLOOKUP($C10,ИД!$A$2:$F$11,6,0))</f>
        <v>150</v>
      </c>
      <c r="Z10" s="34">
        <f t="shared" si="6"/>
        <v>2400</v>
      </c>
      <c r="AA10" s="34">
        <f t="shared" si="8"/>
        <v>0.18310511112282982</v>
      </c>
      <c r="AB10" s="101">
        <f>IF(ISNA(VLOOKUP($C10,ИД!$A$2:$E$11,5,0)),0,VLOOKUP($C10,ИД!$A$2:$E$11,5,0))</f>
        <v>3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59" t="s">
        <v>72</v>
      </c>
      <c r="B11" s="157">
        <v>28</v>
      </c>
      <c r="C11" s="157" t="s">
        <v>21</v>
      </c>
      <c r="D11" s="63">
        <f>IF(ISNA(VLOOKUP($C11,ИД!$A$2:$D$11,2,0)),0,VLOOKUP($C11,ИД!$A$2:$D$11,2,0))</f>
        <v>2</v>
      </c>
      <c r="E11" s="63">
        <f>IF(ISNA(VLOOKUP($C11,ИД!$A$2:$D$11,2,0)),0,VLOOKUP($C11,ИД!$A$2:$D$11,3,0))</f>
        <v>36</v>
      </c>
      <c r="F11" s="63">
        <f>IF(ISNA(VLOOKUP($C11,ИД!$A$2:$D$11,2,0)),0,VLOOKUP($C11,ИД!$A$2:$D$11,4,0))</f>
        <v>75.599999999999994</v>
      </c>
      <c r="G11" s="11">
        <v>6</v>
      </c>
      <c r="H11" s="72"/>
      <c r="I11" s="72"/>
      <c r="J11" s="72"/>
      <c r="K11" s="161">
        <v>3096</v>
      </c>
      <c r="L11" s="70">
        <f t="shared" si="0"/>
        <v>39321.676799999994</v>
      </c>
      <c r="M11" s="107">
        <f t="shared" si="9"/>
        <v>231211.45958399997</v>
      </c>
      <c r="N11" s="88">
        <f t="shared" si="1"/>
        <v>28</v>
      </c>
      <c r="O11" s="64" t="str">
        <f>IF(ISNA(VLOOKUP($C11,ИД!$A$2:$I$11,8,0)),0,VLOOKUP($C11,ИД!$A$2:$I$11,8,0))</f>
        <v>LED светильник</v>
      </c>
      <c r="P11" s="65">
        <f>IF(ISNA(VLOOKUP($C11,ИД!$A$2:$I$11,9,0)),0,VLOOKUP($C11,ИД!$A$2:$I$11,9,0))</f>
        <v>36</v>
      </c>
      <c r="Q11" s="65">
        <f t="shared" si="10"/>
        <v>3096</v>
      </c>
      <c r="R11" s="71">
        <f t="shared" si="11"/>
        <v>3120.768</v>
      </c>
      <c r="S11" s="71">
        <f t="shared" si="12"/>
        <v>36200.90879999999</v>
      </c>
      <c r="T11" s="89">
        <f t="shared" si="13"/>
        <v>212861.34374399993</v>
      </c>
      <c r="U11" s="96">
        <f>IF(ISNA(VLOOKUP($C11,ИД!$A$2:$G$11,7,0)),0,VLOOKUP($C11,ИД!$A$2:$G$11,7,0))</f>
        <v>1400</v>
      </c>
      <c r="V11" s="8">
        <f t="shared" si="14"/>
        <v>39200</v>
      </c>
      <c r="W11" s="8">
        <f t="shared" si="7"/>
        <v>0.18415743934767376</v>
      </c>
      <c r="X11" s="97">
        <f>IF(ISNA(VLOOKUP($C11,ИД!$A$2:$J$11,10,0)),0,VLOOKUP($C11,ИД!$A$2:$J$11,10,0))</f>
        <v>1</v>
      </c>
      <c r="Y11" s="100">
        <f>IF(ISNA(VLOOKUP($C11,ИД!$A$2:$F$11,6,0)),0,VLOOKUP($C11,ИД!$A$2:$F$11,6,0))</f>
        <v>6150</v>
      </c>
      <c r="Z11" s="34">
        <f t="shared" si="6"/>
        <v>172200</v>
      </c>
      <c r="AA11" s="34">
        <f t="shared" si="8"/>
        <v>0.80897732284870971</v>
      </c>
      <c r="AB11" s="101">
        <f>IF(ISNA(VLOOKUP($C11,ИД!$A$2:$E$11,5,0)),0,VLOOKUP($C11,ИД!$A$2:$E$11,5,0))</f>
        <v>3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59" t="s">
        <v>73</v>
      </c>
      <c r="B12" s="157">
        <v>32</v>
      </c>
      <c r="C12" s="157" t="s">
        <v>23</v>
      </c>
      <c r="D12" s="63">
        <f>IF(ISNA(VLOOKUP($C12,ИД!$A$2:$D$11,2,0)),0,VLOOKUP($C12,ИД!$A$2:$D$11,2,0))</f>
        <v>4</v>
      </c>
      <c r="E12" s="63">
        <f>IF(ISNA(VLOOKUP($C12,ИД!$A$2:$D$11,2,0)),0,VLOOKUP($C12,ИД!$A$2:$D$11,3,0))</f>
        <v>18</v>
      </c>
      <c r="F12" s="63">
        <f>IF(ISNA(VLOOKUP($C12,ИД!$A$2:$D$11,2,0)),0,VLOOKUP($C12,ИД!$A$2:$D$11,4,0))</f>
        <v>75.600000000000009</v>
      </c>
      <c r="G12" s="11">
        <v>7</v>
      </c>
      <c r="H12" s="72"/>
      <c r="I12" s="72"/>
      <c r="J12" s="72"/>
      <c r="K12" s="161">
        <v>2064</v>
      </c>
      <c r="L12" s="70">
        <f t="shared" si="0"/>
        <v>34952.601600000009</v>
      </c>
      <c r="M12" s="107">
        <f t="shared" si="9"/>
        <v>205521.29740800004</v>
      </c>
      <c r="N12" s="88">
        <f t="shared" si="1"/>
        <v>32</v>
      </c>
      <c r="O12" s="64" t="str">
        <f>IF(ISNA(VLOOKUP($C12,ИД!$A$2:$I$11,8,0)),0,VLOOKUP($C12,ИД!$A$2:$I$11,8,0))</f>
        <v>LED светильник</v>
      </c>
      <c r="P12" s="65">
        <f>IF(ISNA(VLOOKUP($C12,ИД!$A$2:$I$11,9,0)),0,VLOOKUP($C12,ИД!$A$2:$I$11,9,0))</f>
        <v>36</v>
      </c>
      <c r="Q12" s="65">
        <f t="shared" si="10"/>
        <v>2064</v>
      </c>
      <c r="R12" s="71">
        <f t="shared" si="11"/>
        <v>2377.7280000000001</v>
      </c>
      <c r="S12" s="71">
        <f t="shared" si="12"/>
        <v>32574.87360000001</v>
      </c>
      <c r="T12" s="89">
        <f t="shared" si="13"/>
        <v>191540.25676800005</v>
      </c>
      <c r="U12" s="96">
        <f>IF(ISNA(VLOOKUP($C12,ИД!$A$2:$G$11,7,0)),0,VLOOKUP($C12,ИД!$A$2:$G$11,7,0))</f>
        <v>1400</v>
      </c>
      <c r="V12" s="8">
        <f t="shared" si="14"/>
        <v>44800</v>
      </c>
      <c r="W12" s="8">
        <f t="shared" si="7"/>
        <v>0.23389339012040303</v>
      </c>
      <c r="X12" s="97">
        <f>IF(ISNA(VLOOKUP($C12,ИД!$A$2:$J$11,10,0)),0,VLOOKUP($C12,ИД!$A$2:$J$11,10,0))</f>
        <v>1</v>
      </c>
      <c r="Y12" s="100">
        <f>IF(ISNA(VLOOKUP($C12,ИД!$A$2:$F$11,6,0)),0,VLOOKUP($C12,ИД!$A$2:$F$11,6,0))</f>
        <v>5500</v>
      </c>
      <c r="Z12" s="34">
        <f t="shared" si="6"/>
        <v>176000</v>
      </c>
      <c r="AA12" s="34">
        <f t="shared" si="8"/>
        <v>0.9188668897587261</v>
      </c>
      <c r="AB12" s="101">
        <f>IF(ISNA(VLOOKUP($C12,ИД!$A$2:$E$11,5,0)),0,VLOOKUP($C12,ИД!$A$2:$E$11,5,0))</f>
        <v>3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59" t="s">
        <v>74</v>
      </c>
      <c r="B13" s="157">
        <v>2</v>
      </c>
      <c r="C13" s="157" t="s">
        <v>23</v>
      </c>
      <c r="D13" s="63">
        <f>IF(ISNA(VLOOKUP($C13,ИД!$A$2:$D$11,2,0)),0,VLOOKUP($C13,ИД!$A$2:$D$11,2,0))</f>
        <v>4</v>
      </c>
      <c r="E13" s="63">
        <f>IF(ISNA(VLOOKUP($C13,ИД!$A$2:$D$11,2,0)),0,VLOOKUP($C13,ИД!$A$2:$D$11,3,0))</f>
        <v>18</v>
      </c>
      <c r="F13" s="63">
        <f>IF(ISNA(VLOOKUP($C13,ИД!$A$2:$D$11,2,0)),0,VLOOKUP($C13,ИД!$A$2:$D$11,4,0))</f>
        <v>75.600000000000009</v>
      </c>
      <c r="G13" s="11">
        <v>8</v>
      </c>
      <c r="H13" s="72"/>
      <c r="I13" s="72"/>
      <c r="J13" s="72"/>
      <c r="K13" s="161">
        <v>1000</v>
      </c>
      <c r="L13" s="70">
        <f t="shared" si="0"/>
        <v>1209.6000000000001</v>
      </c>
      <c r="M13" s="107">
        <f t="shared" si="9"/>
        <v>7112.4480000000003</v>
      </c>
      <c r="N13" s="88">
        <f t="shared" si="1"/>
        <v>2</v>
      </c>
      <c r="O13" s="64" t="str">
        <f>IF(ISNA(VLOOKUP($C13,ИД!$A$2:$I$11,8,0)),0,VLOOKUP($C13,ИД!$A$2:$I$11,8,0))</f>
        <v>LED светильник</v>
      </c>
      <c r="P13" s="65">
        <f>IF(ISNA(VLOOKUP($C13,ИД!$A$2:$I$11,9,0)),0,VLOOKUP($C13,ИД!$A$2:$I$11,9,0))</f>
        <v>36</v>
      </c>
      <c r="Q13" s="65">
        <f t="shared" si="10"/>
        <v>1000</v>
      </c>
      <c r="R13" s="71">
        <f t="shared" si="11"/>
        <v>72</v>
      </c>
      <c r="S13" s="71">
        <f t="shared" si="12"/>
        <v>1137.6000000000001</v>
      </c>
      <c r="T13" s="89">
        <f t="shared" si="13"/>
        <v>6689.0880000000006</v>
      </c>
      <c r="U13" s="96">
        <f>IF(ISNA(VLOOKUP($C13,ИД!$A$2:$G$11,7,0)),0,VLOOKUP($C13,ИД!$A$2:$G$11,7,0))</f>
        <v>1400</v>
      </c>
      <c r="V13" s="8">
        <f t="shared" si="14"/>
        <v>2800</v>
      </c>
      <c r="W13" s="8">
        <f t="shared" si="7"/>
        <v>0.41859219074408943</v>
      </c>
      <c r="X13" s="97">
        <f>IF(ISNA(VLOOKUP($C13,ИД!$A$2:$J$11,10,0)),0,VLOOKUP($C13,ИД!$A$2:$J$11,10,0))</f>
        <v>1</v>
      </c>
      <c r="Y13" s="100">
        <f>IF(ISNA(VLOOKUP($C13,ИД!$A$2:$F$11,6,0)),0,VLOOKUP($C13,ИД!$A$2:$F$11,6,0))</f>
        <v>5500</v>
      </c>
      <c r="Z13" s="34">
        <f t="shared" si="6"/>
        <v>11000</v>
      </c>
      <c r="AA13" s="34">
        <f t="shared" si="8"/>
        <v>1.6444693207803514</v>
      </c>
      <c r="AB13" s="101">
        <f>IF(ISNA(VLOOKUP($C13,ИД!$A$2:$E$11,5,0)),0,VLOOKUP($C13,ИД!$A$2:$E$11,5,0))</f>
        <v>3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59" t="s">
        <v>75</v>
      </c>
      <c r="B14" s="157">
        <v>4</v>
      </c>
      <c r="C14" s="157" t="s">
        <v>25</v>
      </c>
      <c r="D14" s="63">
        <f>IF(ISNA(VLOOKUP($C14,ИД!$A$2:$D$11,2,0)),0,VLOOKUP($C14,ИД!$A$2:$D$11,2,0))</f>
        <v>1</v>
      </c>
      <c r="E14" s="63">
        <f>IF(ISNA(VLOOKUP($C14,ИД!$A$2:$D$11,2,0)),0,VLOOKUP($C14,ИД!$A$2:$D$11,3,0))</f>
        <v>75</v>
      </c>
      <c r="F14" s="63">
        <f>IF(ISNA(VLOOKUP($C14,ИД!$A$2:$D$11,2,0)),0,VLOOKUP($C14,ИД!$A$2:$D$11,4,0))</f>
        <v>60</v>
      </c>
      <c r="G14" s="11">
        <v>9</v>
      </c>
      <c r="H14" s="72"/>
      <c r="I14" s="72"/>
      <c r="J14" s="72"/>
      <c r="K14" s="161">
        <v>1000</v>
      </c>
      <c r="L14" s="70">
        <f t="shared" si="0"/>
        <v>2160</v>
      </c>
      <c r="M14" s="107">
        <f t="shared" si="9"/>
        <v>12700.8</v>
      </c>
      <c r="N14" s="88">
        <f t="shared" si="1"/>
        <v>4</v>
      </c>
      <c r="O14" s="64" t="str">
        <f>IF(ISNA(VLOOKUP($C14,ИД!$A$2:$I$11,8,0)),0,VLOOKUP($C14,ИД!$A$2:$I$11,8,0))</f>
        <v>LED лампа</v>
      </c>
      <c r="P14" s="65">
        <f>IF(ISNA(VLOOKUP($C14,ИД!$A$2:$I$11,9,0)),0,VLOOKUP($C14,ИД!$A$2:$I$11,9,0))</f>
        <v>10</v>
      </c>
      <c r="Q14" s="65">
        <f t="shared" si="10"/>
        <v>1000</v>
      </c>
      <c r="R14" s="71">
        <f t="shared" si="11"/>
        <v>40</v>
      </c>
      <c r="S14" s="71">
        <f t="shared" si="12"/>
        <v>2120</v>
      </c>
      <c r="T14" s="89">
        <f t="shared" si="13"/>
        <v>12465.6</v>
      </c>
      <c r="U14" s="96">
        <f>IF(ISNA(VLOOKUP($C14,ИД!$A$2:$G$11,7,0)),0,VLOOKUP($C14,ИД!$A$2:$G$11,7,0))</f>
        <v>100</v>
      </c>
      <c r="V14" s="8">
        <f t="shared" si="14"/>
        <v>400</v>
      </c>
      <c r="W14" s="8">
        <f t="shared" si="7"/>
        <v>3.2088307020921573E-2</v>
      </c>
      <c r="X14" s="97">
        <f>IF(ISNA(VLOOKUP($C14,ИД!$A$2:$J$11,10,0)),0,VLOOKUP($C14,ИД!$A$2:$J$11,10,0))</f>
        <v>1</v>
      </c>
      <c r="Y14" s="100">
        <f>IF(ISNA(VLOOKUP($C14,ИД!$A$2:$F$11,6,0)),0,VLOOKUP($C14,ИД!$A$2:$F$11,6,0))</f>
        <v>150</v>
      </c>
      <c r="Z14" s="34">
        <f t="shared" si="6"/>
        <v>600</v>
      </c>
      <c r="AA14" s="34">
        <f t="shared" si="8"/>
        <v>4.8132460531382364E-2</v>
      </c>
      <c r="AB14" s="101">
        <f>IF(ISNA(VLOOKUP($C14,ИД!$A$2:$E$11,5,0)),0,VLOOKUP($C14,ИД!$A$2:$E$11,5,0))</f>
        <v>3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59" t="s">
        <v>76</v>
      </c>
      <c r="B15" s="157">
        <v>4</v>
      </c>
      <c r="C15" s="157" t="s">
        <v>23</v>
      </c>
      <c r="D15" s="63">
        <f>IF(ISNA(VLOOKUP($C15,ИД!$A$2:$D$11,2,0)),0,VLOOKUP($C15,ИД!$A$2:$D$11,2,0))</f>
        <v>4</v>
      </c>
      <c r="E15" s="63">
        <f>IF(ISNA(VLOOKUP($C15,ИД!$A$2:$D$11,2,0)),0,VLOOKUP($C15,ИД!$A$2:$D$11,3,0))</f>
        <v>18</v>
      </c>
      <c r="F15" s="63">
        <f>IF(ISNA(VLOOKUP($C15,ИД!$A$2:$D$11,2,0)),0,VLOOKUP($C15,ИД!$A$2:$D$11,4,0))</f>
        <v>75.600000000000009</v>
      </c>
      <c r="G15" s="11">
        <v>10</v>
      </c>
      <c r="H15" s="72"/>
      <c r="I15" s="72"/>
      <c r="J15" s="72"/>
      <c r="K15" s="161">
        <v>800</v>
      </c>
      <c r="L15" s="70">
        <f t="shared" si="0"/>
        <v>2419.2000000000003</v>
      </c>
      <c r="M15" s="107">
        <f t="shared" si="9"/>
        <v>14224.896000000001</v>
      </c>
      <c r="N15" s="88">
        <f t="shared" si="1"/>
        <v>4</v>
      </c>
      <c r="O15" s="64" t="str">
        <f>IF(ISNA(VLOOKUP($C15,ИД!$A$2:$I$11,8,0)),0,VLOOKUP($C15,ИД!$A$2:$I$11,8,0))</f>
        <v>LED светильник</v>
      </c>
      <c r="P15" s="65">
        <f>IF(ISNA(VLOOKUP($C15,ИД!$A$2:$I$11,9,0)),0,VLOOKUP($C15,ИД!$A$2:$I$11,9,0))</f>
        <v>36</v>
      </c>
      <c r="Q15" s="65">
        <f t="shared" si="10"/>
        <v>800</v>
      </c>
      <c r="R15" s="71">
        <f t="shared" si="11"/>
        <v>115.2</v>
      </c>
      <c r="S15" s="71">
        <f t="shared" si="12"/>
        <v>2304.0000000000005</v>
      </c>
      <c r="T15" s="89">
        <f t="shared" si="13"/>
        <v>13547.520000000002</v>
      </c>
      <c r="U15" s="96">
        <f>IF(ISNA(VLOOKUP($C15,ИД!$A$2:$G$11,7,0)),0,VLOOKUP($C15,ИД!$A$2:$G$11,7,0))</f>
        <v>1400</v>
      </c>
      <c r="V15" s="8">
        <f t="shared" si="14"/>
        <v>5600</v>
      </c>
      <c r="W15" s="8">
        <f t="shared" si="7"/>
        <v>0.41335978835978832</v>
      </c>
      <c r="X15" s="97">
        <f>IF(ISNA(VLOOKUP($C15,ИД!$A$2:$J$11,10,0)),0,VLOOKUP($C15,ИД!$A$2:$J$11,10,0))</f>
        <v>1</v>
      </c>
      <c r="Y15" s="100">
        <f>IF(ISNA(VLOOKUP($C15,ИД!$A$2:$F$11,6,0)),0,VLOOKUP($C15,ИД!$A$2:$F$11,6,0))</f>
        <v>5500</v>
      </c>
      <c r="Z15" s="34">
        <f t="shared" si="6"/>
        <v>22000</v>
      </c>
      <c r="AA15" s="34">
        <f t="shared" si="8"/>
        <v>1.6239134542705969</v>
      </c>
      <c r="AB15" s="101">
        <f>IF(ISNA(VLOOKUP($C15,ИД!$A$2:$E$11,5,0)),0,VLOOKUP($C15,ИД!$A$2:$E$11,5,0))</f>
        <v>3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59" t="s">
        <v>77</v>
      </c>
      <c r="B16" s="157">
        <v>4</v>
      </c>
      <c r="C16" s="157" t="s">
        <v>25</v>
      </c>
      <c r="D16" s="63">
        <f>IF(ISNA(VLOOKUP($C16,ИД!$A$2:$D$11,2,0)),0,VLOOKUP($C16,ИД!$A$2:$D$11,2,0))</f>
        <v>1</v>
      </c>
      <c r="E16" s="63">
        <f>IF(ISNA(VLOOKUP($C16,ИД!$A$2:$D$11,2,0)),0,VLOOKUP($C16,ИД!$A$2:$D$11,3,0))</f>
        <v>75</v>
      </c>
      <c r="F16" s="63">
        <f>IF(ISNA(VLOOKUP($C16,ИД!$A$2:$D$11,2,0)),0,VLOOKUP($C16,ИД!$A$2:$D$11,4,0))</f>
        <v>60</v>
      </c>
      <c r="G16" s="11">
        <v>11</v>
      </c>
      <c r="H16" s="72"/>
      <c r="I16" s="72"/>
      <c r="J16" s="72"/>
      <c r="K16" s="161">
        <v>250</v>
      </c>
      <c r="L16" s="70">
        <f t="shared" si="0"/>
        <v>660</v>
      </c>
      <c r="M16" s="107">
        <f t="shared" si="9"/>
        <v>3880.7999999999997</v>
      </c>
      <c r="N16" s="88">
        <f t="shared" si="1"/>
        <v>4</v>
      </c>
      <c r="O16" s="64" t="str">
        <f>IF(ISNA(VLOOKUP($C16,ИД!$A$2:$I$11,8,0)),0,VLOOKUP($C16,ИД!$A$2:$I$11,8,0))</f>
        <v>LED лампа</v>
      </c>
      <c r="P16" s="65">
        <f>IF(ISNA(VLOOKUP($C16,ИД!$A$2:$I$11,9,0)),0,VLOOKUP($C16,ИД!$A$2:$I$11,9,0))</f>
        <v>10</v>
      </c>
      <c r="Q16" s="65">
        <f t="shared" si="10"/>
        <v>250</v>
      </c>
      <c r="R16" s="71">
        <f t="shared" si="11"/>
        <v>10</v>
      </c>
      <c r="S16" s="71">
        <f t="shared" si="12"/>
        <v>650</v>
      </c>
      <c r="T16" s="89">
        <f t="shared" si="13"/>
        <v>3822</v>
      </c>
      <c r="U16" s="96">
        <f>IF(ISNA(VLOOKUP($C16,ИД!$A$2:$G$11,7,0)),0,VLOOKUP($C16,ИД!$A$2:$G$11,7,0))</f>
        <v>100</v>
      </c>
      <c r="V16" s="8">
        <f t="shared" si="14"/>
        <v>400</v>
      </c>
      <c r="W16" s="8">
        <f t="shared" si="7"/>
        <v>0.10465724751439037</v>
      </c>
      <c r="X16" s="97">
        <f>IF(ISNA(VLOOKUP($C16,ИД!$A$2:$J$11,10,0)),0,VLOOKUP($C16,ИД!$A$2:$J$11,10,0))</f>
        <v>1</v>
      </c>
      <c r="Y16" s="100">
        <f>IF(ISNA(VLOOKUP($C16,ИД!$A$2:$F$11,6,0)),0,VLOOKUP($C16,ИД!$A$2:$F$11,6,0))</f>
        <v>150</v>
      </c>
      <c r="Z16" s="34">
        <f t="shared" si="6"/>
        <v>600</v>
      </c>
      <c r="AA16" s="34">
        <f t="shared" si="8"/>
        <v>0.15698587127158556</v>
      </c>
      <c r="AB16" s="101">
        <f>IF(ISNA(VLOOKUP($C16,ИД!$A$2:$E$11,5,0)),0,VLOOKUP($C16,ИД!$A$2:$E$11,5,0))</f>
        <v>3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6"/>
      <c r="B17" s="13"/>
      <c r="C17" s="13"/>
      <c r="D17" s="63">
        <f>IF(ISNA(VLOOKUP($C17,ИД!$A$2:$D$11,2,0)),0,VLOOKUP($C17,ИД!$A$2:$D$11,2,0))</f>
        <v>0</v>
      </c>
      <c r="E17" s="63">
        <f>IF(ISNA(VLOOKUP($C17,ИД!$A$2:$D$11,2,0)),0,VLOOKUP($C17,ИД!$A$2:$D$11,3,0))</f>
        <v>0</v>
      </c>
      <c r="F17" s="63">
        <f>IF(ISNA(VLOOKUP($C17,ИД!$A$2:$D$11,2,0)),0,VLOOKUP($C17,ИД!$A$2:$D$11,4,0))</f>
        <v>0</v>
      </c>
      <c r="G17" s="11">
        <v>12</v>
      </c>
      <c r="H17" s="72"/>
      <c r="I17" s="72"/>
      <c r="J17" s="72"/>
      <c r="K17" s="14"/>
      <c r="L17" s="70">
        <f t="shared" si="0"/>
        <v>0</v>
      </c>
      <c r="M17" s="107">
        <f t="shared" si="9"/>
        <v>0</v>
      </c>
      <c r="N17" s="88">
        <f t="shared" si="1"/>
        <v>0</v>
      </c>
      <c r="O17" s="64">
        <f>IF(ISNA(VLOOKUP($C17,ИД!$A$2:$I$11,8,0)),0,VLOOKUP($C17,ИД!$A$2:$I$11,8,0))</f>
        <v>0</v>
      </c>
      <c r="P17" s="65">
        <f>IF(ISNA(VLOOKUP($C17,ИД!$A$2:$I$11,9,0)),0,VLOOKUP($C17,ИД!$A$2:$I$11,9,0))</f>
        <v>0</v>
      </c>
      <c r="Q17" s="65">
        <f t="shared" si="10"/>
        <v>0</v>
      </c>
      <c r="R17" s="71">
        <f t="shared" si="11"/>
        <v>0</v>
      </c>
      <c r="S17" s="71">
        <f t="shared" si="12"/>
        <v>0</v>
      </c>
      <c r="T17" s="89">
        <f t="shared" si="13"/>
        <v>0</v>
      </c>
      <c r="U17" s="96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7">
        <f>IF(ISNA(VLOOKUP($C17,ИД!$A$2:$J$11,10,0)),0,VLOOKUP($C17,ИД!$A$2:$J$11,10,0))</f>
        <v>0</v>
      </c>
      <c r="Y17" s="100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1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6"/>
      <c r="B18" s="13"/>
      <c r="C18" s="13"/>
      <c r="D18" s="63">
        <f>IF(ISNA(VLOOKUP($C18,ИД!$A$2:$D$11,2,0)),0,VLOOKUP($C18,ИД!$A$2:$D$11,2,0))</f>
        <v>0</v>
      </c>
      <c r="E18" s="63">
        <f>IF(ISNA(VLOOKUP($C18,ИД!$A$2:$D$11,2,0)),0,VLOOKUP($C18,ИД!$A$2:$D$11,3,0))</f>
        <v>0</v>
      </c>
      <c r="F18" s="63">
        <f>IF(ISNA(VLOOKUP($C18,ИД!$A$2:$D$11,2,0)),0,VLOOKUP($C18,ИД!$A$2:$D$11,4,0))</f>
        <v>0</v>
      </c>
      <c r="G18" s="11">
        <v>13</v>
      </c>
      <c r="H18" s="72"/>
      <c r="I18" s="72"/>
      <c r="J18" s="72"/>
      <c r="K18" s="14"/>
      <c r="L18" s="70">
        <f t="shared" si="0"/>
        <v>0</v>
      </c>
      <c r="M18" s="107">
        <f t="shared" si="9"/>
        <v>0</v>
      </c>
      <c r="N18" s="88">
        <f t="shared" si="1"/>
        <v>0</v>
      </c>
      <c r="O18" s="64">
        <f>IF(ISNA(VLOOKUP($C18,ИД!$A$2:$I$11,8,0)),0,VLOOKUP($C18,ИД!$A$2:$I$11,8,0))</f>
        <v>0</v>
      </c>
      <c r="P18" s="65">
        <f>IF(ISNA(VLOOKUP($C18,ИД!$A$2:$I$11,9,0)),0,VLOOKUP($C18,ИД!$A$2:$I$11,9,0))</f>
        <v>0</v>
      </c>
      <c r="Q18" s="65">
        <f t="shared" si="10"/>
        <v>0</v>
      </c>
      <c r="R18" s="71">
        <f t="shared" si="11"/>
        <v>0</v>
      </c>
      <c r="S18" s="71">
        <f t="shared" si="12"/>
        <v>0</v>
      </c>
      <c r="T18" s="89">
        <f t="shared" si="13"/>
        <v>0</v>
      </c>
      <c r="U18" s="96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7">
        <f>IF(ISNA(VLOOKUP($C18,ИД!$A$2:$J$11,10,0)),0,VLOOKUP($C18,ИД!$A$2:$J$11,10,0))</f>
        <v>0</v>
      </c>
      <c r="Y18" s="100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1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6"/>
      <c r="B19" s="13"/>
      <c r="C19" s="13"/>
      <c r="D19" s="63">
        <f>IF(ISNA(VLOOKUP($C19,ИД!$A$2:$D$11,2,0)),0,VLOOKUP($C19,ИД!$A$2:$D$11,2,0))</f>
        <v>0</v>
      </c>
      <c r="E19" s="63">
        <f>IF(ISNA(VLOOKUP($C19,ИД!$A$2:$D$11,2,0)),0,VLOOKUP($C19,ИД!$A$2:$D$11,3,0))</f>
        <v>0</v>
      </c>
      <c r="F19" s="63">
        <f>IF(ISNA(VLOOKUP($C19,ИД!$A$2:$D$11,2,0)),0,VLOOKUP($C19,ИД!$A$2:$D$11,4,0))</f>
        <v>0</v>
      </c>
      <c r="G19" s="11">
        <v>14</v>
      </c>
      <c r="H19" s="72"/>
      <c r="I19" s="72"/>
      <c r="J19" s="72"/>
      <c r="K19" s="14"/>
      <c r="L19" s="70">
        <f t="shared" si="0"/>
        <v>0</v>
      </c>
      <c r="M19" s="107">
        <f t="shared" si="9"/>
        <v>0</v>
      </c>
      <c r="N19" s="88">
        <f t="shared" si="1"/>
        <v>0</v>
      </c>
      <c r="O19" s="64">
        <f>IF(ISNA(VLOOKUP($C19,ИД!$A$2:$I$11,8,0)),0,VLOOKUP($C19,ИД!$A$2:$I$11,8,0))</f>
        <v>0</v>
      </c>
      <c r="P19" s="65">
        <f>IF(ISNA(VLOOKUP($C19,ИД!$A$2:$I$11,9,0)),0,VLOOKUP($C19,ИД!$A$2:$I$11,9,0))</f>
        <v>0</v>
      </c>
      <c r="Q19" s="65">
        <f t="shared" si="10"/>
        <v>0</v>
      </c>
      <c r="R19" s="71">
        <f t="shared" si="11"/>
        <v>0</v>
      </c>
      <c r="S19" s="71">
        <f t="shared" si="12"/>
        <v>0</v>
      </c>
      <c r="T19" s="89">
        <f t="shared" si="13"/>
        <v>0</v>
      </c>
      <c r="U19" s="96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7">
        <f>IF(ISNA(VLOOKUP($C19,ИД!$A$2:$J$11,10,0)),0,VLOOKUP($C19,ИД!$A$2:$J$11,10,0))</f>
        <v>0</v>
      </c>
      <c r="Y19" s="100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1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6"/>
      <c r="B20" s="13"/>
      <c r="C20" s="13"/>
      <c r="D20" s="63">
        <f>IF(ISNA(VLOOKUP($C20,ИД!$A$2:$D$11,2,0)),0,VLOOKUP($C20,ИД!$A$2:$D$11,2,0))</f>
        <v>0</v>
      </c>
      <c r="E20" s="63">
        <f>IF(ISNA(VLOOKUP($C20,ИД!$A$2:$D$11,2,0)),0,VLOOKUP($C20,ИД!$A$2:$D$11,3,0))</f>
        <v>0</v>
      </c>
      <c r="F20" s="63">
        <f>IF(ISNA(VLOOKUP($C20,ИД!$A$2:$D$11,2,0)),0,VLOOKUP($C20,ИД!$A$2:$D$11,4,0))</f>
        <v>0</v>
      </c>
      <c r="G20" s="11">
        <v>15</v>
      </c>
      <c r="H20" s="72"/>
      <c r="I20" s="72"/>
      <c r="J20" s="72"/>
      <c r="K20" s="14"/>
      <c r="L20" s="70">
        <f t="shared" si="0"/>
        <v>0</v>
      </c>
      <c r="M20" s="107">
        <f t="shared" si="9"/>
        <v>0</v>
      </c>
      <c r="N20" s="88">
        <f t="shared" si="1"/>
        <v>0</v>
      </c>
      <c r="O20" s="64">
        <f>IF(ISNA(VLOOKUP($C20,ИД!$A$2:$I$11,8,0)),0,VLOOKUP($C20,ИД!$A$2:$I$11,8,0))</f>
        <v>0</v>
      </c>
      <c r="P20" s="65">
        <f>IF(ISNA(VLOOKUP($C20,ИД!$A$2:$I$11,9,0)),0,VLOOKUP($C20,ИД!$A$2:$I$11,9,0))</f>
        <v>0</v>
      </c>
      <c r="Q20" s="65">
        <f t="shared" si="10"/>
        <v>0</v>
      </c>
      <c r="R20" s="71">
        <f t="shared" si="11"/>
        <v>0</v>
      </c>
      <c r="S20" s="71">
        <f t="shared" si="12"/>
        <v>0</v>
      </c>
      <c r="T20" s="89">
        <f t="shared" si="13"/>
        <v>0</v>
      </c>
      <c r="U20" s="96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7">
        <f>IF(ISNA(VLOOKUP($C20,ИД!$A$2:$J$11,10,0)),0,VLOOKUP($C20,ИД!$A$2:$J$11,10,0))</f>
        <v>0</v>
      </c>
      <c r="Y20" s="100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1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6"/>
      <c r="B21" s="13"/>
      <c r="C21" s="13"/>
      <c r="D21" s="63">
        <f>IF(ISNA(VLOOKUP($C21,ИД!$A$2:$D$11,2,0)),0,VLOOKUP($C21,ИД!$A$2:$D$11,2,0))</f>
        <v>0</v>
      </c>
      <c r="E21" s="63">
        <f>IF(ISNA(VLOOKUP($C21,ИД!$A$2:$D$11,2,0)),0,VLOOKUP($C21,ИД!$A$2:$D$11,3,0))</f>
        <v>0</v>
      </c>
      <c r="F21" s="63">
        <f>IF(ISNA(VLOOKUP($C21,ИД!$A$2:$D$11,2,0)),0,VLOOKUP($C21,ИД!$A$2:$D$11,4,0))</f>
        <v>0</v>
      </c>
      <c r="G21" s="11">
        <v>16</v>
      </c>
      <c r="H21" s="72"/>
      <c r="I21" s="72"/>
      <c r="J21" s="72"/>
      <c r="K21" s="14"/>
      <c r="L21" s="70">
        <f t="shared" si="0"/>
        <v>0</v>
      </c>
      <c r="M21" s="107">
        <f t="shared" si="9"/>
        <v>0</v>
      </c>
      <c r="N21" s="88">
        <f t="shared" si="1"/>
        <v>0</v>
      </c>
      <c r="O21" s="64">
        <f>IF(ISNA(VLOOKUP($C21,ИД!$A$2:$I$11,8,0)),0,VLOOKUP($C21,ИД!$A$2:$I$11,8,0))</f>
        <v>0</v>
      </c>
      <c r="P21" s="65">
        <f>IF(ISNA(VLOOKUP($C21,ИД!$A$2:$I$11,9,0)),0,VLOOKUP($C21,ИД!$A$2:$I$11,9,0))</f>
        <v>0</v>
      </c>
      <c r="Q21" s="65">
        <f t="shared" si="10"/>
        <v>0</v>
      </c>
      <c r="R21" s="71">
        <f t="shared" si="11"/>
        <v>0</v>
      </c>
      <c r="S21" s="71">
        <f t="shared" si="12"/>
        <v>0</v>
      </c>
      <c r="T21" s="89">
        <f t="shared" si="13"/>
        <v>0</v>
      </c>
      <c r="U21" s="96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7">
        <f>IF(ISNA(VLOOKUP($C21,ИД!$A$2:$J$11,10,0)),0,VLOOKUP($C21,ИД!$A$2:$J$11,10,0))</f>
        <v>0</v>
      </c>
      <c r="Y21" s="100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1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6"/>
      <c r="B22" s="13"/>
      <c r="C22" s="13"/>
      <c r="D22" s="63">
        <f>IF(ISNA(VLOOKUP($C22,ИД!$A$2:$D$11,2,0)),0,VLOOKUP($C22,ИД!$A$2:$D$11,2,0))</f>
        <v>0</v>
      </c>
      <c r="E22" s="63">
        <f>IF(ISNA(VLOOKUP($C22,ИД!$A$2:$D$11,2,0)),0,VLOOKUP($C22,ИД!$A$2:$D$11,3,0))</f>
        <v>0</v>
      </c>
      <c r="F22" s="63">
        <f>IF(ISNA(VLOOKUP($C22,ИД!$A$2:$D$11,2,0)),0,VLOOKUP($C22,ИД!$A$2:$D$11,4,0))</f>
        <v>0</v>
      </c>
      <c r="G22" s="11">
        <v>17</v>
      </c>
      <c r="H22" s="72"/>
      <c r="I22" s="72"/>
      <c r="J22" s="72"/>
      <c r="K22" s="14"/>
      <c r="L22" s="70">
        <f t="shared" si="0"/>
        <v>0</v>
      </c>
      <c r="M22" s="107">
        <f t="shared" si="9"/>
        <v>0</v>
      </c>
      <c r="N22" s="88">
        <f t="shared" si="1"/>
        <v>0</v>
      </c>
      <c r="O22" s="64">
        <f>IF(ISNA(VLOOKUP($C22,ИД!$A$2:$I$11,8,0)),0,VLOOKUP($C22,ИД!$A$2:$I$11,8,0))</f>
        <v>0</v>
      </c>
      <c r="P22" s="65">
        <f>IF(ISNA(VLOOKUP($C22,ИД!$A$2:$I$11,9,0)),0,VLOOKUP($C22,ИД!$A$2:$I$11,9,0))</f>
        <v>0</v>
      </c>
      <c r="Q22" s="65">
        <f t="shared" si="10"/>
        <v>0</v>
      </c>
      <c r="R22" s="71">
        <f t="shared" si="11"/>
        <v>0</v>
      </c>
      <c r="S22" s="71">
        <f t="shared" si="12"/>
        <v>0</v>
      </c>
      <c r="T22" s="89">
        <f t="shared" si="13"/>
        <v>0</v>
      </c>
      <c r="U22" s="96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7">
        <f>IF(ISNA(VLOOKUP($C22,ИД!$A$2:$J$11,10,0)),0,VLOOKUP($C22,ИД!$A$2:$J$11,10,0))</f>
        <v>0</v>
      </c>
      <c r="Y22" s="100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1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6"/>
      <c r="B23" s="13"/>
      <c r="C23" s="13"/>
      <c r="D23" s="63">
        <f>IF(ISNA(VLOOKUP($C23,ИД!$A$2:$D$11,2,0)),0,VLOOKUP($C23,ИД!$A$2:$D$11,2,0))</f>
        <v>0</v>
      </c>
      <c r="E23" s="63">
        <f>IF(ISNA(VLOOKUP($C23,ИД!$A$2:$D$11,2,0)),0,VLOOKUP($C23,ИД!$A$2:$D$11,3,0))</f>
        <v>0</v>
      </c>
      <c r="F23" s="63">
        <f>IF(ISNA(VLOOKUP($C23,ИД!$A$2:$D$11,2,0)),0,VLOOKUP($C23,ИД!$A$2:$D$11,4,0))</f>
        <v>0</v>
      </c>
      <c r="G23" s="11">
        <v>18</v>
      </c>
      <c r="H23" s="72"/>
      <c r="I23" s="72"/>
      <c r="J23" s="72"/>
      <c r="K23" s="14"/>
      <c r="L23" s="70">
        <f t="shared" si="0"/>
        <v>0</v>
      </c>
      <c r="M23" s="107">
        <f t="shared" si="9"/>
        <v>0</v>
      </c>
      <c r="N23" s="88">
        <f t="shared" si="1"/>
        <v>0</v>
      </c>
      <c r="O23" s="64">
        <f>IF(ISNA(VLOOKUP($C23,ИД!$A$2:$I$11,8,0)),0,VLOOKUP($C23,ИД!$A$2:$I$11,8,0))</f>
        <v>0</v>
      </c>
      <c r="P23" s="65">
        <f>IF(ISNA(VLOOKUP($C23,ИД!$A$2:$I$11,9,0)),0,VLOOKUP($C23,ИД!$A$2:$I$11,9,0))</f>
        <v>0</v>
      </c>
      <c r="Q23" s="65">
        <f t="shared" si="10"/>
        <v>0</v>
      </c>
      <c r="R23" s="71">
        <f t="shared" si="11"/>
        <v>0</v>
      </c>
      <c r="S23" s="71">
        <f t="shared" si="12"/>
        <v>0</v>
      </c>
      <c r="T23" s="89">
        <f t="shared" si="13"/>
        <v>0</v>
      </c>
      <c r="U23" s="96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7">
        <f>IF(ISNA(VLOOKUP($C23,ИД!$A$2:$J$11,10,0)),0,VLOOKUP($C23,ИД!$A$2:$J$11,10,0))</f>
        <v>0</v>
      </c>
      <c r="Y23" s="100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1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6"/>
      <c r="B24" s="13"/>
      <c r="C24" s="13"/>
      <c r="D24" s="63">
        <f>IF(ISNA(VLOOKUP($C24,ИД!$A$2:$D$11,2,0)),0,VLOOKUP($C24,ИД!$A$2:$D$11,2,0))</f>
        <v>0</v>
      </c>
      <c r="E24" s="63">
        <f>IF(ISNA(VLOOKUP($C24,ИД!$A$2:$D$11,2,0)),0,VLOOKUP($C24,ИД!$A$2:$D$11,3,0))</f>
        <v>0</v>
      </c>
      <c r="F24" s="63">
        <f>IF(ISNA(VLOOKUP($C24,ИД!$A$2:$D$11,2,0)),0,VLOOKUP($C24,ИД!$A$2:$D$11,4,0))</f>
        <v>0</v>
      </c>
      <c r="G24" s="11">
        <v>19</v>
      </c>
      <c r="H24" s="72"/>
      <c r="I24" s="72"/>
      <c r="J24" s="72"/>
      <c r="K24" s="14"/>
      <c r="L24" s="70">
        <f t="shared" si="0"/>
        <v>0</v>
      </c>
      <c r="M24" s="107">
        <f t="shared" ref="M24:M146" si="15">L24*$B$221</f>
        <v>0</v>
      </c>
      <c r="N24" s="88">
        <f t="shared" si="1"/>
        <v>0</v>
      </c>
      <c r="O24" s="64">
        <f>IF(ISNA(VLOOKUP($C24,ИД!$A$2:$I$11,8,0)),0,VLOOKUP($C24,ИД!$A$2:$I$11,8,0))</f>
        <v>0</v>
      </c>
      <c r="P24" s="65">
        <f>IF(ISNA(VLOOKUP($C24,ИД!$A$2:$I$11,9,0)),0,VLOOKUP($C24,ИД!$A$2:$I$11,9,0))</f>
        <v>0</v>
      </c>
      <c r="Q24" s="65">
        <f t="shared" ref="Q24:Q146" si="16">K24</f>
        <v>0</v>
      </c>
      <c r="R24" s="71">
        <f t="shared" ref="R24:R146" si="17">P24*N24*Q24/1000</f>
        <v>0</v>
      </c>
      <c r="S24" s="71">
        <f t="shared" ref="S24:S146" si="18">L24-R24</f>
        <v>0</v>
      </c>
      <c r="T24" s="89">
        <f t="shared" ref="T24:T146" si="19">S24*$B$221</f>
        <v>0</v>
      </c>
      <c r="U24" s="96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7">
        <f>IF(ISNA(VLOOKUP($C24,ИД!$A$2:$J$11,10,0)),0,VLOOKUP($C24,ИД!$A$2:$J$11,10,0))</f>
        <v>0</v>
      </c>
      <c r="Y24" s="100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1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6"/>
      <c r="B25" s="13"/>
      <c r="C25" s="13"/>
      <c r="D25" s="63">
        <f>IF(ISNA(VLOOKUP($C25,ИД!$A$2:$D$11,2,0)),0,VLOOKUP($C25,ИД!$A$2:$D$11,2,0))</f>
        <v>0</v>
      </c>
      <c r="E25" s="63">
        <f>IF(ISNA(VLOOKUP($C25,ИД!$A$2:$D$11,2,0)),0,VLOOKUP($C25,ИД!$A$2:$D$11,3,0))</f>
        <v>0</v>
      </c>
      <c r="F25" s="63">
        <f>IF(ISNA(VLOOKUP($C25,ИД!$A$2:$D$11,2,0)),0,VLOOKUP($C25,ИД!$A$2:$D$11,4,0))</f>
        <v>0</v>
      </c>
      <c r="G25" s="11">
        <v>20</v>
      </c>
      <c r="H25" s="72"/>
      <c r="I25" s="72"/>
      <c r="J25" s="72"/>
      <c r="K25" s="14"/>
      <c r="L25" s="70">
        <f t="shared" si="0"/>
        <v>0</v>
      </c>
      <c r="M25" s="107">
        <f t="shared" si="15"/>
        <v>0</v>
      </c>
      <c r="N25" s="88">
        <f t="shared" si="1"/>
        <v>0</v>
      </c>
      <c r="O25" s="64">
        <f>IF(ISNA(VLOOKUP($C25,ИД!$A$2:$I$11,8,0)),0,VLOOKUP($C25,ИД!$A$2:$I$11,8,0))</f>
        <v>0</v>
      </c>
      <c r="P25" s="65">
        <f>IF(ISNA(VLOOKUP($C25,ИД!$A$2:$I$11,9,0)),0,VLOOKUP($C25,ИД!$A$2:$I$11,9,0))</f>
        <v>0</v>
      </c>
      <c r="Q25" s="65">
        <f t="shared" si="16"/>
        <v>0</v>
      </c>
      <c r="R25" s="71">
        <f t="shared" si="17"/>
        <v>0</v>
      </c>
      <c r="S25" s="71">
        <f t="shared" si="18"/>
        <v>0</v>
      </c>
      <c r="T25" s="89">
        <f t="shared" si="19"/>
        <v>0</v>
      </c>
      <c r="U25" s="96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7">
        <f>IF(ISNA(VLOOKUP($C25,ИД!$A$2:$J$11,10,0)),0,VLOOKUP($C25,ИД!$A$2:$J$11,10,0))</f>
        <v>0</v>
      </c>
      <c r="Y25" s="100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1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6"/>
      <c r="B26" s="13"/>
      <c r="C26" s="13"/>
      <c r="D26" s="63">
        <f>IF(ISNA(VLOOKUP($C26,ИД!$A$2:$D$11,2,0)),0,VLOOKUP($C26,ИД!$A$2:$D$11,2,0))</f>
        <v>0</v>
      </c>
      <c r="E26" s="63">
        <f>IF(ISNA(VLOOKUP($C26,ИД!$A$2:$D$11,2,0)),0,VLOOKUP($C26,ИД!$A$2:$D$11,3,0))</f>
        <v>0</v>
      </c>
      <c r="F26" s="63">
        <f>IF(ISNA(VLOOKUP($C26,ИД!$A$2:$D$11,2,0)),0,VLOOKUP($C26,ИД!$A$2:$D$11,4,0))</f>
        <v>0</v>
      </c>
      <c r="G26" s="11">
        <v>21</v>
      </c>
      <c r="H26" s="72"/>
      <c r="I26" s="72"/>
      <c r="J26" s="72"/>
      <c r="K26" s="14"/>
      <c r="L26" s="70">
        <f t="shared" si="0"/>
        <v>0</v>
      </c>
      <c r="M26" s="107">
        <f t="shared" si="15"/>
        <v>0</v>
      </c>
      <c r="N26" s="88">
        <f t="shared" si="1"/>
        <v>0</v>
      </c>
      <c r="O26" s="64">
        <f>IF(ISNA(VLOOKUP($C26,ИД!$A$2:$I$11,8,0)),0,VLOOKUP($C26,ИД!$A$2:$I$11,8,0))</f>
        <v>0</v>
      </c>
      <c r="P26" s="65">
        <f>IF(ISNA(VLOOKUP($C26,ИД!$A$2:$I$11,9,0)),0,VLOOKUP($C26,ИД!$A$2:$I$11,9,0))</f>
        <v>0</v>
      </c>
      <c r="Q26" s="65">
        <f t="shared" si="16"/>
        <v>0</v>
      </c>
      <c r="R26" s="71">
        <f t="shared" si="17"/>
        <v>0</v>
      </c>
      <c r="S26" s="71">
        <f t="shared" si="18"/>
        <v>0</v>
      </c>
      <c r="T26" s="89">
        <f t="shared" si="19"/>
        <v>0</v>
      </c>
      <c r="U26" s="96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7">
        <f>IF(ISNA(VLOOKUP($C26,ИД!$A$2:$J$11,10,0)),0,VLOOKUP($C26,ИД!$A$2:$J$11,10,0))</f>
        <v>0</v>
      </c>
      <c r="Y26" s="100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1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6"/>
      <c r="B27" s="13"/>
      <c r="C27" s="13"/>
      <c r="D27" s="63">
        <f>IF(ISNA(VLOOKUP($C27,ИД!$A$2:$D$11,2,0)),0,VLOOKUP($C27,ИД!$A$2:$D$11,2,0))</f>
        <v>0</v>
      </c>
      <c r="E27" s="63">
        <f>IF(ISNA(VLOOKUP($C27,ИД!$A$2:$D$11,2,0)),0,VLOOKUP($C27,ИД!$A$2:$D$11,3,0))</f>
        <v>0</v>
      </c>
      <c r="F27" s="63">
        <f>IF(ISNA(VLOOKUP($C27,ИД!$A$2:$D$11,2,0)),0,VLOOKUP($C27,ИД!$A$2:$D$11,4,0))</f>
        <v>0</v>
      </c>
      <c r="G27" s="11">
        <v>22</v>
      </c>
      <c r="H27" s="72"/>
      <c r="I27" s="72"/>
      <c r="J27" s="72"/>
      <c r="K27" s="14"/>
      <c r="L27" s="70">
        <f t="shared" si="0"/>
        <v>0</v>
      </c>
      <c r="M27" s="107">
        <f t="shared" si="15"/>
        <v>0</v>
      </c>
      <c r="N27" s="88">
        <f t="shared" si="1"/>
        <v>0</v>
      </c>
      <c r="O27" s="64">
        <f>IF(ISNA(VLOOKUP($C27,ИД!$A$2:$I$11,8,0)),0,VLOOKUP($C27,ИД!$A$2:$I$11,8,0))</f>
        <v>0</v>
      </c>
      <c r="P27" s="65">
        <f>IF(ISNA(VLOOKUP($C27,ИД!$A$2:$I$11,9,0)),0,VLOOKUP($C27,ИД!$A$2:$I$11,9,0))</f>
        <v>0</v>
      </c>
      <c r="Q27" s="65">
        <f t="shared" si="16"/>
        <v>0</v>
      </c>
      <c r="R27" s="71">
        <f t="shared" si="17"/>
        <v>0</v>
      </c>
      <c r="S27" s="71">
        <f t="shared" si="18"/>
        <v>0</v>
      </c>
      <c r="T27" s="89">
        <f t="shared" si="19"/>
        <v>0</v>
      </c>
      <c r="U27" s="96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7">
        <f>IF(ISNA(VLOOKUP($C27,ИД!$A$2:$J$11,10,0)),0,VLOOKUP($C27,ИД!$A$2:$J$11,10,0))</f>
        <v>0</v>
      </c>
      <c r="Y27" s="100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1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6"/>
      <c r="B28" s="13"/>
      <c r="C28" s="13"/>
      <c r="D28" s="63">
        <f>IF(ISNA(VLOOKUP($C28,ИД!$A$2:$D$11,2,0)),0,VLOOKUP($C28,ИД!$A$2:$D$11,2,0))</f>
        <v>0</v>
      </c>
      <c r="E28" s="63">
        <f>IF(ISNA(VLOOKUP($C28,ИД!$A$2:$D$11,2,0)),0,VLOOKUP($C28,ИД!$A$2:$D$11,3,0))</f>
        <v>0</v>
      </c>
      <c r="F28" s="63">
        <f>IF(ISNA(VLOOKUP($C28,ИД!$A$2:$D$11,2,0)),0,VLOOKUP($C28,ИД!$A$2:$D$11,4,0))</f>
        <v>0</v>
      </c>
      <c r="G28" s="11">
        <v>23</v>
      </c>
      <c r="H28" s="72"/>
      <c r="I28" s="72"/>
      <c r="J28" s="72"/>
      <c r="K28" s="14"/>
      <c r="L28" s="70">
        <f t="shared" si="0"/>
        <v>0</v>
      </c>
      <c r="M28" s="107">
        <f t="shared" si="15"/>
        <v>0</v>
      </c>
      <c r="N28" s="88">
        <f t="shared" si="1"/>
        <v>0</v>
      </c>
      <c r="O28" s="64">
        <f>IF(ISNA(VLOOKUP($C28,ИД!$A$2:$I$11,8,0)),0,VLOOKUP($C28,ИД!$A$2:$I$11,8,0))</f>
        <v>0</v>
      </c>
      <c r="P28" s="65">
        <f>IF(ISNA(VLOOKUP($C28,ИД!$A$2:$I$11,9,0)),0,VLOOKUP($C28,ИД!$A$2:$I$11,9,0))</f>
        <v>0</v>
      </c>
      <c r="Q28" s="65">
        <f t="shared" si="16"/>
        <v>0</v>
      </c>
      <c r="R28" s="71">
        <f t="shared" si="17"/>
        <v>0</v>
      </c>
      <c r="S28" s="71">
        <f t="shared" si="18"/>
        <v>0</v>
      </c>
      <c r="T28" s="89">
        <f t="shared" si="19"/>
        <v>0</v>
      </c>
      <c r="U28" s="96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7">
        <f>IF(ISNA(VLOOKUP($C28,ИД!$A$2:$J$11,10,0)),0,VLOOKUP($C28,ИД!$A$2:$J$11,10,0))</f>
        <v>0</v>
      </c>
      <c r="Y28" s="100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1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6"/>
      <c r="B29" s="13"/>
      <c r="C29" s="13"/>
      <c r="D29" s="63">
        <f>IF(ISNA(VLOOKUP($C29,ИД!$A$2:$D$11,2,0)),0,VLOOKUP($C29,ИД!$A$2:$D$11,2,0))</f>
        <v>0</v>
      </c>
      <c r="E29" s="63">
        <f>IF(ISNA(VLOOKUP($C29,ИД!$A$2:$D$11,2,0)),0,VLOOKUP($C29,ИД!$A$2:$D$11,3,0))</f>
        <v>0</v>
      </c>
      <c r="F29" s="63">
        <f>IF(ISNA(VLOOKUP($C29,ИД!$A$2:$D$11,2,0)),0,VLOOKUP($C29,ИД!$A$2:$D$11,4,0))</f>
        <v>0</v>
      </c>
      <c r="G29" s="11">
        <v>24</v>
      </c>
      <c r="H29" s="72"/>
      <c r="I29" s="72"/>
      <c r="J29" s="72"/>
      <c r="K29" s="14"/>
      <c r="L29" s="70">
        <f t="shared" si="0"/>
        <v>0</v>
      </c>
      <c r="M29" s="107">
        <f t="shared" si="15"/>
        <v>0</v>
      </c>
      <c r="N29" s="88">
        <f t="shared" si="1"/>
        <v>0</v>
      </c>
      <c r="O29" s="64">
        <f>IF(ISNA(VLOOKUP($C29,ИД!$A$2:$I$11,8,0)),0,VLOOKUP($C29,ИД!$A$2:$I$11,8,0))</f>
        <v>0</v>
      </c>
      <c r="P29" s="65">
        <f>IF(ISNA(VLOOKUP($C29,ИД!$A$2:$I$11,9,0)),0,VLOOKUP($C29,ИД!$A$2:$I$11,9,0))</f>
        <v>0</v>
      </c>
      <c r="Q29" s="65">
        <f t="shared" si="16"/>
        <v>0</v>
      </c>
      <c r="R29" s="71">
        <f t="shared" si="17"/>
        <v>0</v>
      </c>
      <c r="S29" s="71">
        <f t="shared" si="18"/>
        <v>0</v>
      </c>
      <c r="T29" s="89">
        <f t="shared" si="19"/>
        <v>0</v>
      </c>
      <c r="U29" s="96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7">
        <f>IF(ISNA(VLOOKUP($C29,ИД!$A$2:$J$11,10,0)),0,VLOOKUP($C29,ИД!$A$2:$J$11,10,0))</f>
        <v>0</v>
      </c>
      <c r="Y29" s="100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1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6"/>
      <c r="B30" s="13"/>
      <c r="C30" s="13"/>
      <c r="D30" s="63">
        <f>IF(ISNA(VLOOKUP($C30,ИД!$A$2:$D$11,2,0)),0,VLOOKUP($C30,ИД!$A$2:$D$11,2,0))</f>
        <v>0</v>
      </c>
      <c r="E30" s="63">
        <f>IF(ISNA(VLOOKUP($C30,ИД!$A$2:$D$11,2,0)),0,VLOOKUP($C30,ИД!$A$2:$D$11,3,0))</f>
        <v>0</v>
      </c>
      <c r="F30" s="63">
        <f>IF(ISNA(VLOOKUP($C30,ИД!$A$2:$D$11,2,0)),0,VLOOKUP($C30,ИД!$A$2:$D$11,4,0))</f>
        <v>0</v>
      </c>
      <c r="G30" s="11">
        <v>25</v>
      </c>
      <c r="H30" s="72"/>
      <c r="I30" s="72"/>
      <c r="J30" s="72"/>
      <c r="K30" s="14"/>
      <c r="L30" s="70">
        <f t="shared" si="0"/>
        <v>0</v>
      </c>
      <c r="M30" s="107">
        <f t="shared" si="15"/>
        <v>0</v>
      </c>
      <c r="N30" s="88">
        <f t="shared" si="1"/>
        <v>0</v>
      </c>
      <c r="O30" s="64">
        <f>IF(ISNA(VLOOKUP($C30,ИД!$A$2:$I$11,8,0)),0,VLOOKUP($C30,ИД!$A$2:$I$11,8,0))</f>
        <v>0</v>
      </c>
      <c r="P30" s="65">
        <f>IF(ISNA(VLOOKUP($C30,ИД!$A$2:$I$11,9,0)),0,VLOOKUP($C30,ИД!$A$2:$I$11,9,0))</f>
        <v>0</v>
      </c>
      <c r="Q30" s="65">
        <f t="shared" si="16"/>
        <v>0</v>
      </c>
      <c r="R30" s="71">
        <f t="shared" si="17"/>
        <v>0</v>
      </c>
      <c r="S30" s="71">
        <f t="shared" si="18"/>
        <v>0</v>
      </c>
      <c r="T30" s="89">
        <f t="shared" si="19"/>
        <v>0</v>
      </c>
      <c r="U30" s="96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7">
        <f>IF(ISNA(VLOOKUP($C30,ИД!$A$2:$J$11,10,0)),0,VLOOKUP($C30,ИД!$A$2:$J$11,10,0))</f>
        <v>0</v>
      </c>
      <c r="Y30" s="100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1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6"/>
      <c r="B31" s="13"/>
      <c r="C31" s="13"/>
      <c r="D31" s="63">
        <f>IF(ISNA(VLOOKUP($C31,ИД!$A$2:$D$11,2,0)),0,VLOOKUP($C31,ИД!$A$2:$D$11,2,0))</f>
        <v>0</v>
      </c>
      <c r="E31" s="63">
        <f>IF(ISNA(VLOOKUP($C31,ИД!$A$2:$D$11,2,0)),0,VLOOKUP($C31,ИД!$A$2:$D$11,3,0))</f>
        <v>0</v>
      </c>
      <c r="F31" s="63">
        <f>IF(ISNA(VLOOKUP($C31,ИД!$A$2:$D$11,2,0)),0,VLOOKUP($C31,ИД!$A$2:$D$11,4,0))</f>
        <v>0</v>
      </c>
      <c r="G31" s="11">
        <v>26</v>
      </c>
      <c r="H31" s="72"/>
      <c r="I31" s="72"/>
      <c r="J31" s="72"/>
      <c r="K31" s="14"/>
      <c r="L31" s="70">
        <f t="shared" si="0"/>
        <v>0</v>
      </c>
      <c r="M31" s="107">
        <f t="shared" si="15"/>
        <v>0</v>
      </c>
      <c r="N31" s="88">
        <f t="shared" si="1"/>
        <v>0</v>
      </c>
      <c r="O31" s="64">
        <f>IF(ISNA(VLOOKUP($C31,ИД!$A$2:$I$11,8,0)),0,VLOOKUP($C31,ИД!$A$2:$I$11,8,0))</f>
        <v>0</v>
      </c>
      <c r="P31" s="65">
        <f>IF(ISNA(VLOOKUP($C31,ИД!$A$2:$I$11,9,0)),0,VLOOKUP($C31,ИД!$A$2:$I$11,9,0))</f>
        <v>0</v>
      </c>
      <c r="Q31" s="65">
        <f t="shared" si="16"/>
        <v>0</v>
      </c>
      <c r="R31" s="71">
        <f t="shared" si="17"/>
        <v>0</v>
      </c>
      <c r="S31" s="71">
        <f t="shared" si="18"/>
        <v>0</v>
      </c>
      <c r="T31" s="89">
        <f t="shared" si="19"/>
        <v>0</v>
      </c>
      <c r="U31" s="96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7">
        <f>IF(ISNA(VLOOKUP($C31,ИД!$A$2:$J$11,10,0)),0,VLOOKUP($C31,ИД!$A$2:$J$11,10,0))</f>
        <v>0</v>
      </c>
      <c r="Y31" s="100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1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6"/>
      <c r="B32" s="13"/>
      <c r="C32" s="13"/>
      <c r="D32" s="63">
        <f>IF(ISNA(VLOOKUP($C32,ИД!$A$2:$D$11,2,0)),0,VLOOKUP($C32,ИД!$A$2:$D$11,2,0))</f>
        <v>0</v>
      </c>
      <c r="E32" s="63">
        <f>IF(ISNA(VLOOKUP($C32,ИД!$A$2:$D$11,2,0)),0,VLOOKUP($C32,ИД!$A$2:$D$11,3,0))</f>
        <v>0</v>
      </c>
      <c r="F32" s="63">
        <f>IF(ISNA(VLOOKUP($C32,ИД!$A$2:$D$11,2,0)),0,VLOOKUP($C32,ИД!$A$2:$D$11,4,0))</f>
        <v>0</v>
      </c>
      <c r="G32" s="11">
        <v>27</v>
      </c>
      <c r="H32" s="72"/>
      <c r="I32" s="72"/>
      <c r="J32" s="72"/>
      <c r="K32" s="14"/>
      <c r="L32" s="70">
        <f t="shared" si="0"/>
        <v>0</v>
      </c>
      <c r="M32" s="107">
        <f t="shared" si="15"/>
        <v>0</v>
      </c>
      <c r="N32" s="88">
        <f t="shared" si="1"/>
        <v>0</v>
      </c>
      <c r="O32" s="64">
        <f>IF(ISNA(VLOOKUP($C32,ИД!$A$2:$I$11,8,0)),0,VLOOKUP($C32,ИД!$A$2:$I$11,8,0))</f>
        <v>0</v>
      </c>
      <c r="P32" s="65">
        <f>IF(ISNA(VLOOKUP($C32,ИД!$A$2:$I$11,9,0)),0,VLOOKUP($C32,ИД!$A$2:$I$11,9,0))</f>
        <v>0</v>
      </c>
      <c r="Q32" s="65">
        <f t="shared" si="16"/>
        <v>0</v>
      </c>
      <c r="R32" s="71">
        <f t="shared" si="17"/>
        <v>0</v>
      </c>
      <c r="S32" s="71">
        <f t="shared" si="18"/>
        <v>0</v>
      </c>
      <c r="T32" s="89">
        <f t="shared" si="19"/>
        <v>0</v>
      </c>
      <c r="U32" s="96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7">
        <f>IF(ISNA(VLOOKUP($C32,ИД!$A$2:$J$11,10,0)),0,VLOOKUP($C32,ИД!$A$2:$J$11,10,0))</f>
        <v>0</v>
      </c>
      <c r="Y32" s="100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1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6"/>
      <c r="B33" s="13"/>
      <c r="C33" s="13"/>
      <c r="D33" s="63">
        <f>IF(ISNA(VLOOKUP($C33,ИД!$A$2:$D$11,2,0)),0,VLOOKUP($C33,ИД!$A$2:$D$11,2,0))</f>
        <v>0</v>
      </c>
      <c r="E33" s="63">
        <f>IF(ISNA(VLOOKUP($C33,ИД!$A$2:$D$11,2,0)),0,VLOOKUP($C33,ИД!$A$2:$D$11,3,0))</f>
        <v>0</v>
      </c>
      <c r="F33" s="63">
        <f>IF(ISNA(VLOOKUP($C33,ИД!$A$2:$D$11,2,0)),0,VLOOKUP($C33,ИД!$A$2:$D$11,4,0))</f>
        <v>0</v>
      </c>
      <c r="G33" s="11">
        <v>28</v>
      </c>
      <c r="H33" s="72"/>
      <c r="I33" s="72"/>
      <c r="J33" s="72"/>
      <c r="K33" s="14"/>
      <c r="L33" s="70">
        <f t="shared" si="0"/>
        <v>0</v>
      </c>
      <c r="M33" s="107">
        <f t="shared" si="15"/>
        <v>0</v>
      </c>
      <c r="N33" s="88">
        <f t="shared" si="1"/>
        <v>0</v>
      </c>
      <c r="O33" s="64">
        <f>IF(ISNA(VLOOKUP($C33,ИД!$A$2:$I$11,8,0)),0,VLOOKUP($C33,ИД!$A$2:$I$11,8,0))</f>
        <v>0</v>
      </c>
      <c r="P33" s="65">
        <f>IF(ISNA(VLOOKUP($C33,ИД!$A$2:$I$11,9,0)),0,VLOOKUP($C33,ИД!$A$2:$I$11,9,0))</f>
        <v>0</v>
      </c>
      <c r="Q33" s="65">
        <f t="shared" si="16"/>
        <v>0</v>
      </c>
      <c r="R33" s="71">
        <f t="shared" si="17"/>
        <v>0</v>
      </c>
      <c r="S33" s="71">
        <f t="shared" si="18"/>
        <v>0</v>
      </c>
      <c r="T33" s="89">
        <f t="shared" si="19"/>
        <v>0</v>
      </c>
      <c r="U33" s="96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7">
        <f>IF(ISNA(VLOOKUP($C33,ИД!$A$2:$J$11,10,0)),0,VLOOKUP($C33,ИД!$A$2:$J$11,10,0))</f>
        <v>0</v>
      </c>
      <c r="Y33" s="100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1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6"/>
      <c r="B34" s="13"/>
      <c r="C34" s="13"/>
      <c r="D34" s="63">
        <f>IF(ISNA(VLOOKUP($C34,ИД!$A$2:$D$11,2,0)),0,VLOOKUP($C34,ИД!$A$2:$D$11,2,0))</f>
        <v>0</v>
      </c>
      <c r="E34" s="63">
        <f>IF(ISNA(VLOOKUP($C34,ИД!$A$2:$D$11,2,0)),0,VLOOKUP($C34,ИД!$A$2:$D$11,3,0))</f>
        <v>0</v>
      </c>
      <c r="F34" s="63">
        <f>IF(ISNA(VLOOKUP($C34,ИД!$A$2:$D$11,2,0)),0,VLOOKUP($C34,ИД!$A$2:$D$11,4,0))</f>
        <v>0</v>
      </c>
      <c r="G34" s="11">
        <v>29</v>
      </c>
      <c r="H34" s="72"/>
      <c r="I34" s="72"/>
      <c r="J34" s="72"/>
      <c r="K34" s="14"/>
      <c r="L34" s="70">
        <f t="shared" si="0"/>
        <v>0</v>
      </c>
      <c r="M34" s="107">
        <f t="shared" si="15"/>
        <v>0</v>
      </c>
      <c r="N34" s="88">
        <f t="shared" si="1"/>
        <v>0</v>
      </c>
      <c r="O34" s="64">
        <f>IF(ISNA(VLOOKUP($C34,ИД!$A$2:$I$11,8,0)),0,VLOOKUP($C34,ИД!$A$2:$I$11,8,0))</f>
        <v>0</v>
      </c>
      <c r="P34" s="65">
        <f>IF(ISNA(VLOOKUP($C34,ИД!$A$2:$I$11,9,0)),0,VLOOKUP($C34,ИД!$A$2:$I$11,9,0))</f>
        <v>0</v>
      </c>
      <c r="Q34" s="65">
        <f t="shared" si="16"/>
        <v>0</v>
      </c>
      <c r="R34" s="71">
        <f t="shared" si="17"/>
        <v>0</v>
      </c>
      <c r="S34" s="71">
        <f t="shared" si="18"/>
        <v>0</v>
      </c>
      <c r="T34" s="89">
        <f t="shared" si="19"/>
        <v>0</v>
      </c>
      <c r="U34" s="96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7">
        <f>IF(ISNA(VLOOKUP($C34,ИД!$A$2:$J$11,10,0)),0,VLOOKUP($C34,ИД!$A$2:$J$11,10,0))</f>
        <v>0</v>
      </c>
      <c r="Y34" s="100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1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6"/>
      <c r="B35" s="13"/>
      <c r="C35" s="13"/>
      <c r="D35" s="63">
        <f>IF(ISNA(VLOOKUP($C35,ИД!$A$2:$D$11,2,0)),0,VLOOKUP($C35,ИД!$A$2:$D$11,2,0))</f>
        <v>0</v>
      </c>
      <c r="E35" s="63">
        <f>IF(ISNA(VLOOKUP($C35,ИД!$A$2:$D$11,2,0)),0,VLOOKUP($C35,ИД!$A$2:$D$11,3,0))</f>
        <v>0</v>
      </c>
      <c r="F35" s="63">
        <f>IF(ISNA(VLOOKUP($C35,ИД!$A$2:$D$11,2,0)),0,VLOOKUP($C35,ИД!$A$2:$D$11,4,0))</f>
        <v>0</v>
      </c>
      <c r="G35" s="11">
        <v>30</v>
      </c>
      <c r="H35" s="72"/>
      <c r="I35" s="72"/>
      <c r="J35" s="72"/>
      <c r="K35" s="14"/>
      <c r="L35" s="70">
        <f t="shared" si="0"/>
        <v>0</v>
      </c>
      <c r="M35" s="107">
        <f t="shared" si="15"/>
        <v>0</v>
      </c>
      <c r="N35" s="88">
        <f t="shared" si="1"/>
        <v>0</v>
      </c>
      <c r="O35" s="64">
        <f>IF(ISNA(VLOOKUP($C35,ИД!$A$2:$I$11,8,0)),0,VLOOKUP($C35,ИД!$A$2:$I$11,8,0))</f>
        <v>0</v>
      </c>
      <c r="P35" s="65">
        <f>IF(ISNA(VLOOKUP($C35,ИД!$A$2:$I$11,9,0)),0,VLOOKUP($C35,ИД!$A$2:$I$11,9,0))</f>
        <v>0</v>
      </c>
      <c r="Q35" s="65">
        <f t="shared" si="16"/>
        <v>0</v>
      </c>
      <c r="R35" s="71">
        <f t="shared" si="17"/>
        <v>0</v>
      </c>
      <c r="S35" s="71">
        <f t="shared" si="18"/>
        <v>0</v>
      </c>
      <c r="T35" s="89">
        <f t="shared" si="19"/>
        <v>0</v>
      </c>
      <c r="U35" s="96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7">
        <f>IF(ISNA(VLOOKUP($C35,ИД!$A$2:$J$11,10,0)),0,VLOOKUP($C35,ИД!$A$2:$J$11,10,0))</f>
        <v>0</v>
      </c>
      <c r="Y35" s="100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1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6"/>
      <c r="B36" s="13"/>
      <c r="C36" s="13"/>
      <c r="D36" s="63">
        <f>IF(ISNA(VLOOKUP($C36,ИД!$A$2:$D$11,2,0)),0,VLOOKUP($C36,ИД!$A$2:$D$11,2,0))</f>
        <v>0</v>
      </c>
      <c r="E36" s="63">
        <f>IF(ISNA(VLOOKUP($C36,ИД!$A$2:$D$11,2,0)),0,VLOOKUP($C36,ИД!$A$2:$D$11,3,0))</f>
        <v>0</v>
      </c>
      <c r="F36" s="63">
        <f>IF(ISNA(VLOOKUP($C36,ИД!$A$2:$D$11,2,0)),0,VLOOKUP($C36,ИД!$A$2:$D$11,4,0))</f>
        <v>0</v>
      </c>
      <c r="G36" s="11">
        <v>31</v>
      </c>
      <c r="H36" s="72"/>
      <c r="I36" s="72"/>
      <c r="J36" s="72"/>
      <c r="K36" s="14"/>
      <c r="L36" s="70">
        <f t="shared" si="0"/>
        <v>0</v>
      </c>
      <c r="M36" s="107">
        <f t="shared" si="15"/>
        <v>0</v>
      </c>
      <c r="N36" s="88">
        <f t="shared" si="1"/>
        <v>0</v>
      </c>
      <c r="O36" s="64">
        <f>IF(ISNA(VLOOKUP($C36,ИД!$A$2:$I$11,8,0)),0,VLOOKUP($C36,ИД!$A$2:$I$11,8,0))</f>
        <v>0</v>
      </c>
      <c r="P36" s="65">
        <f>IF(ISNA(VLOOKUP($C36,ИД!$A$2:$I$11,9,0)),0,VLOOKUP($C36,ИД!$A$2:$I$11,9,0))</f>
        <v>0</v>
      </c>
      <c r="Q36" s="65">
        <f t="shared" si="16"/>
        <v>0</v>
      </c>
      <c r="R36" s="71">
        <f t="shared" si="17"/>
        <v>0</v>
      </c>
      <c r="S36" s="71">
        <f t="shared" si="18"/>
        <v>0</v>
      </c>
      <c r="T36" s="89">
        <f t="shared" si="19"/>
        <v>0</v>
      </c>
      <c r="U36" s="96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7">
        <f>IF(ISNA(VLOOKUP($C36,ИД!$A$2:$J$11,10,0)),0,VLOOKUP($C36,ИД!$A$2:$J$11,10,0))</f>
        <v>0</v>
      </c>
      <c r="Y36" s="100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1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6"/>
      <c r="B37" s="13"/>
      <c r="C37" s="13"/>
      <c r="D37" s="63">
        <f>IF(ISNA(VLOOKUP($C37,ИД!$A$2:$D$11,2,0)),0,VLOOKUP($C37,ИД!$A$2:$D$11,2,0))</f>
        <v>0</v>
      </c>
      <c r="E37" s="63">
        <f>IF(ISNA(VLOOKUP($C37,ИД!$A$2:$D$11,2,0)),0,VLOOKUP($C37,ИД!$A$2:$D$11,3,0))</f>
        <v>0</v>
      </c>
      <c r="F37" s="63">
        <f>IF(ISNA(VLOOKUP($C37,ИД!$A$2:$D$11,2,0)),0,VLOOKUP($C37,ИД!$A$2:$D$11,4,0))</f>
        <v>0</v>
      </c>
      <c r="G37" s="11">
        <v>32</v>
      </c>
      <c r="H37" s="72"/>
      <c r="I37" s="72"/>
      <c r="J37" s="72"/>
      <c r="K37" s="14"/>
      <c r="L37" s="70">
        <f t="shared" si="0"/>
        <v>0</v>
      </c>
      <c r="M37" s="107">
        <f t="shared" si="15"/>
        <v>0</v>
      </c>
      <c r="N37" s="88">
        <f t="shared" si="1"/>
        <v>0</v>
      </c>
      <c r="O37" s="64">
        <f>IF(ISNA(VLOOKUP($C37,ИД!$A$2:$I$11,8,0)),0,VLOOKUP($C37,ИД!$A$2:$I$11,8,0))</f>
        <v>0</v>
      </c>
      <c r="P37" s="65">
        <f>IF(ISNA(VLOOKUP($C37,ИД!$A$2:$I$11,9,0)),0,VLOOKUP($C37,ИД!$A$2:$I$11,9,0))</f>
        <v>0</v>
      </c>
      <c r="Q37" s="65">
        <f t="shared" si="16"/>
        <v>0</v>
      </c>
      <c r="R37" s="71">
        <f t="shared" si="17"/>
        <v>0</v>
      </c>
      <c r="S37" s="71">
        <f t="shared" si="18"/>
        <v>0</v>
      </c>
      <c r="T37" s="89">
        <f t="shared" si="19"/>
        <v>0</v>
      </c>
      <c r="U37" s="96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7">
        <f>IF(ISNA(VLOOKUP($C37,ИД!$A$2:$J$11,10,0)),0,VLOOKUP($C37,ИД!$A$2:$J$11,10,0))</f>
        <v>0</v>
      </c>
      <c r="Y37" s="100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1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6"/>
      <c r="B38" s="13"/>
      <c r="C38" s="13"/>
      <c r="D38" s="63">
        <f>IF(ISNA(VLOOKUP($C38,ИД!$A$2:$D$11,2,0)),0,VLOOKUP($C38,ИД!$A$2:$D$11,2,0))</f>
        <v>0</v>
      </c>
      <c r="E38" s="63">
        <f>IF(ISNA(VLOOKUP($C38,ИД!$A$2:$D$11,2,0)),0,VLOOKUP($C38,ИД!$A$2:$D$11,3,0))</f>
        <v>0</v>
      </c>
      <c r="F38" s="63">
        <f>IF(ISNA(VLOOKUP($C38,ИД!$A$2:$D$11,2,0)),0,VLOOKUP($C38,ИД!$A$2:$D$11,4,0))</f>
        <v>0</v>
      </c>
      <c r="G38" s="11">
        <v>33</v>
      </c>
      <c r="H38" s="72"/>
      <c r="I38" s="72"/>
      <c r="J38" s="72"/>
      <c r="K38" s="14"/>
      <c r="L38" s="70">
        <f t="shared" si="0"/>
        <v>0</v>
      </c>
      <c r="M38" s="107">
        <f t="shared" si="15"/>
        <v>0</v>
      </c>
      <c r="N38" s="88">
        <f t="shared" si="1"/>
        <v>0</v>
      </c>
      <c r="O38" s="64">
        <f>IF(ISNA(VLOOKUP($C38,ИД!$A$2:$I$11,8,0)),0,VLOOKUP($C38,ИД!$A$2:$I$11,8,0))</f>
        <v>0</v>
      </c>
      <c r="P38" s="65">
        <f>IF(ISNA(VLOOKUP($C38,ИД!$A$2:$I$11,9,0)),0,VLOOKUP($C38,ИД!$A$2:$I$11,9,0))</f>
        <v>0</v>
      </c>
      <c r="Q38" s="65">
        <f t="shared" si="16"/>
        <v>0</v>
      </c>
      <c r="R38" s="71">
        <f t="shared" si="17"/>
        <v>0</v>
      </c>
      <c r="S38" s="71">
        <f t="shared" si="18"/>
        <v>0</v>
      </c>
      <c r="T38" s="89">
        <f t="shared" si="19"/>
        <v>0</v>
      </c>
      <c r="U38" s="96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7">
        <f>IF(ISNA(VLOOKUP($C38,ИД!$A$2:$J$11,10,0)),0,VLOOKUP($C38,ИД!$A$2:$J$11,10,0))</f>
        <v>0</v>
      </c>
      <c r="Y38" s="100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1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6"/>
      <c r="B39" s="13"/>
      <c r="C39" s="13"/>
      <c r="D39" s="63">
        <f>IF(ISNA(VLOOKUP($C39,ИД!$A$2:$D$11,2,0)),0,VLOOKUP($C39,ИД!$A$2:$D$11,2,0))</f>
        <v>0</v>
      </c>
      <c r="E39" s="63">
        <f>IF(ISNA(VLOOKUP($C39,ИД!$A$2:$D$11,2,0)),0,VLOOKUP($C39,ИД!$A$2:$D$11,3,0))</f>
        <v>0</v>
      </c>
      <c r="F39" s="63">
        <f>IF(ISNA(VLOOKUP($C39,ИД!$A$2:$D$11,2,0)),0,VLOOKUP($C39,ИД!$A$2:$D$11,4,0))</f>
        <v>0</v>
      </c>
      <c r="G39" s="11">
        <v>34</v>
      </c>
      <c r="H39" s="72"/>
      <c r="I39" s="72"/>
      <c r="J39" s="72"/>
      <c r="K39" s="14"/>
      <c r="L39" s="70">
        <f t="shared" si="0"/>
        <v>0</v>
      </c>
      <c r="M39" s="107">
        <f t="shared" si="15"/>
        <v>0</v>
      </c>
      <c r="N39" s="88">
        <f t="shared" si="1"/>
        <v>0</v>
      </c>
      <c r="O39" s="64">
        <f>IF(ISNA(VLOOKUP($C39,ИД!$A$2:$I$11,8,0)),0,VLOOKUP($C39,ИД!$A$2:$I$11,8,0))</f>
        <v>0</v>
      </c>
      <c r="P39" s="65">
        <f>IF(ISNA(VLOOKUP($C39,ИД!$A$2:$I$11,9,0)),0,VLOOKUP($C39,ИД!$A$2:$I$11,9,0))</f>
        <v>0</v>
      </c>
      <c r="Q39" s="65">
        <f t="shared" si="16"/>
        <v>0</v>
      </c>
      <c r="R39" s="71">
        <f t="shared" si="17"/>
        <v>0</v>
      </c>
      <c r="S39" s="71">
        <f t="shared" si="18"/>
        <v>0</v>
      </c>
      <c r="T39" s="89">
        <f t="shared" si="19"/>
        <v>0</v>
      </c>
      <c r="U39" s="96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7">
        <f>IF(ISNA(VLOOKUP($C39,ИД!$A$2:$J$11,10,0)),0,VLOOKUP($C39,ИД!$A$2:$J$11,10,0))</f>
        <v>0</v>
      </c>
      <c r="Y39" s="100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1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6"/>
      <c r="B40" s="13"/>
      <c r="C40" s="13"/>
      <c r="D40" s="63">
        <f>IF(ISNA(VLOOKUP($C40,ИД!$A$2:$D$11,2,0)),0,VLOOKUP($C40,ИД!$A$2:$D$11,2,0))</f>
        <v>0</v>
      </c>
      <c r="E40" s="63">
        <f>IF(ISNA(VLOOKUP($C40,ИД!$A$2:$D$11,2,0)),0,VLOOKUP($C40,ИД!$A$2:$D$11,3,0))</f>
        <v>0</v>
      </c>
      <c r="F40" s="63">
        <f>IF(ISNA(VLOOKUP($C40,ИД!$A$2:$D$11,2,0)),0,VLOOKUP($C40,ИД!$A$2:$D$11,4,0))</f>
        <v>0</v>
      </c>
      <c r="G40" s="11">
        <v>35</v>
      </c>
      <c r="H40" s="72"/>
      <c r="I40" s="72"/>
      <c r="J40" s="72"/>
      <c r="K40" s="14"/>
      <c r="L40" s="70">
        <f t="shared" si="0"/>
        <v>0</v>
      </c>
      <c r="M40" s="107">
        <f t="shared" si="15"/>
        <v>0</v>
      </c>
      <c r="N40" s="88">
        <f t="shared" si="1"/>
        <v>0</v>
      </c>
      <c r="O40" s="64">
        <f>IF(ISNA(VLOOKUP($C40,ИД!$A$2:$I$11,8,0)),0,VLOOKUP($C40,ИД!$A$2:$I$11,8,0))</f>
        <v>0</v>
      </c>
      <c r="P40" s="65">
        <f>IF(ISNA(VLOOKUP($C40,ИД!$A$2:$I$11,9,0)),0,VLOOKUP($C40,ИД!$A$2:$I$11,9,0))</f>
        <v>0</v>
      </c>
      <c r="Q40" s="65">
        <f t="shared" si="16"/>
        <v>0</v>
      </c>
      <c r="R40" s="71">
        <f t="shared" si="17"/>
        <v>0</v>
      </c>
      <c r="S40" s="71">
        <f t="shared" si="18"/>
        <v>0</v>
      </c>
      <c r="T40" s="89">
        <f t="shared" si="19"/>
        <v>0</v>
      </c>
      <c r="U40" s="96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7">
        <f>IF(ISNA(VLOOKUP($C40,ИД!$A$2:$J$11,10,0)),0,VLOOKUP($C40,ИД!$A$2:$J$11,10,0))</f>
        <v>0</v>
      </c>
      <c r="Y40" s="100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1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6"/>
      <c r="B41" s="13"/>
      <c r="C41" s="13"/>
      <c r="D41" s="63">
        <f>IF(ISNA(VLOOKUP($C41,ИД!$A$2:$D$11,2,0)),0,VLOOKUP($C41,ИД!$A$2:$D$11,2,0))</f>
        <v>0</v>
      </c>
      <c r="E41" s="63">
        <f>IF(ISNA(VLOOKUP($C41,ИД!$A$2:$D$11,2,0)),0,VLOOKUP($C41,ИД!$A$2:$D$11,3,0))</f>
        <v>0</v>
      </c>
      <c r="F41" s="63">
        <f>IF(ISNA(VLOOKUP($C41,ИД!$A$2:$D$11,2,0)),0,VLOOKUP($C41,ИД!$A$2:$D$11,4,0))</f>
        <v>0</v>
      </c>
      <c r="G41" s="11">
        <v>36</v>
      </c>
      <c r="H41" s="72"/>
      <c r="I41" s="72"/>
      <c r="J41" s="72"/>
      <c r="K41" s="14"/>
      <c r="L41" s="70">
        <f t="shared" si="0"/>
        <v>0</v>
      </c>
      <c r="M41" s="107">
        <f t="shared" si="15"/>
        <v>0</v>
      </c>
      <c r="N41" s="88">
        <f t="shared" si="1"/>
        <v>0</v>
      </c>
      <c r="O41" s="64">
        <f>IF(ISNA(VLOOKUP($C41,ИД!$A$2:$I$11,8,0)),0,VLOOKUP($C41,ИД!$A$2:$I$11,8,0))</f>
        <v>0</v>
      </c>
      <c r="P41" s="65">
        <f>IF(ISNA(VLOOKUP($C41,ИД!$A$2:$I$11,9,0)),0,VLOOKUP($C41,ИД!$A$2:$I$11,9,0))</f>
        <v>0</v>
      </c>
      <c r="Q41" s="65">
        <f t="shared" si="16"/>
        <v>0</v>
      </c>
      <c r="R41" s="71">
        <f t="shared" si="17"/>
        <v>0</v>
      </c>
      <c r="S41" s="71">
        <f t="shared" si="18"/>
        <v>0</v>
      </c>
      <c r="T41" s="89">
        <f t="shared" si="19"/>
        <v>0</v>
      </c>
      <c r="U41" s="96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7">
        <f>IF(ISNA(VLOOKUP($C41,ИД!$A$2:$J$11,10,0)),0,VLOOKUP($C41,ИД!$A$2:$J$11,10,0))</f>
        <v>0</v>
      </c>
      <c r="Y41" s="100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1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6"/>
      <c r="B42" s="13"/>
      <c r="C42" s="13"/>
      <c r="D42" s="63">
        <f>IF(ISNA(VLOOKUP($C42,ИД!$A$2:$D$11,2,0)),0,VLOOKUP($C42,ИД!$A$2:$D$11,2,0))</f>
        <v>0</v>
      </c>
      <c r="E42" s="63">
        <f>IF(ISNA(VLOOKUP($C42,ИД!$A$2:$D$11,2,0)),0,VLOOKUP($C42,ИД!$A$2:$D$11,3,0))</f>
        <v>0</v>
      </c>
      <c r="F42" s="63">
        <f>IF(ISNA(VLOOKUP($C42,ИД!$A$2:$D$11,2,0)),0,VLOOKUP($C42,ИД!$A$2:$D$11,4,0))</f>
        <v>0</v>
      </c>
      <c r="G42" s="11">
        <v>37</v>
      </c>
      <c r="H42" s="72"/>
      <c r="I42" s="72"/>
      <c r="J42" s="72"/>
      <c r="K42" s="14"/>
      <c r="L42" s="70">
        <f t="shared" si="0"/>
        <v>0</v>
      </c>
      <c r="M42" s="107">
        <f t="shared" si="15"/>
        <v>0</v>
      </c>
      <c r="N42" s="88">
        <f t="shared" si="1"/>
        <v>0</v>
      </c>
      <c r="O42" s="64">
        <f>IF(ISNA(VLOOKUP($C42,ИД!$A$2:$I$11,8,0)),0,VLOOKUP($C42,ИД!$A$2:$I$11,8,0))</f>
        <v>0</v>
      </c>
      <c r="P42" s="65">
        <f>IF(ISNA(VLOOKUP($C42,ИД!$A$2:$I$11,9,0)),0,VLOOKUP($C42,ИД!$A$2:$I$11,9,0))</f>
        <v>0</v>
      </c>
      <c r="Q42" s="65">
        <f t="shared" si="16"/>
        <v>0</v>
      </c>
      <c r="R42" s="71">
        <f t="shared" si="17"/>
        <v>0</v>
      </c>
      <c r="S42" s="71">
        <f t="shared" si="18"/>
        <v>0</v>
      </c>
      <c r="T42" s="89">
        <f t="shared" si="19"/>
        <v>0</v>
      </c>
      <c r="U42" s="96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7">
        <f>IF(ISNA(VLOOKUP($C42,ИД!$A$2:$J$11,10,0)),0,VLOOKUP($C42,ИД!$A$2:$J$11,10,0))</f>
        <v>0</v>
      </c>
      <c r="Y42" s="100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1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6"/>
      <c r="B43" s="13"/>
      <c r="C43" s="13"/>
      <c r="D43" s="63">
        <f>IF(ISNA(VLOOKUP($C43,ИД!$A$2:$D$11,2,0)),0,VLOOKUP($C43,ИД!$A$2:$D$11,2,0))</f>
        <v>0</v>
      </c>
      <c r="E43" s="63">
        <f>IF(ISNA(VLOOKUP($C43,ИД!$A$2:$D$11,2,0)),0,VLOOKUP($C43,ИД!$A$2:$D$11,3,0))</f>
        <v>0</v>
      </c>
      <c r="F43" s="63">
        <f>IF(ISNA(VLOOKUP($C43,ИД!$A$2:$D$11,2,0)),0,VLOOKUP($C43,ИД!$A$2:$D$11,4,0))</f>
        <v>0</v>
      </c>
      <c r="G43" s="11">
        <v>38</v>
      </c>
      <c r="H43" s="72"/>
      <c r="I43" s="72"/>
      <c r="J43" s="72"/>
      <c r="K43" s="14"/>
      <c r="L43" s="70">
        <f t="shared" si="0"/>
        <v>0</v>
      </c>
      <c r="M43" s="107">
        <f t="shared" si="15"/>
        <v>0</v>
      </c>
      <c r="N43" s="88">
        <f t="shared" si="1"/>
        <v>0</v>
      </c>
      <c r="O43" s="64">
        <f>IF(ISNA(VLOOKUP($C43,ИД!$A$2:$I$11,8,0)),0,VLOOKUP($C43,ИД!$A$2:$I$11,8,0))</f>
        <v>0</v>
      </c>
      <c r="P43" s="65">
        <f>IF(ISNA(VLOOKUP($C43,ИД!$A$2:$I$11,9,0)),0,VLOOKUP($C43,ИД!$A$2:$I$11,9,0))</f>
        <v>0</v>
      </c>
      <c r="Q43" s="65">
        <f t="shared" si="16"/>
        <v>0</v>
      </c>
      <c r="R43" s="71">
        <f t="shared" si="17"/>
        <v>0</v>
      </c>
      <c r="S43" s="71">
        <f t="shared" si="18"/>
        <v>0</v>
      </c>
      <c r="T43" s="89">
        <f t="shared" si="19"/>
        <v>0</v>
      </c>
      <c r="U43" s="96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7">
        <f>IF(ISNA(VLOOKUP($C43,ИД!$A$2:$J$11,10,0)),0,VLOOKUP($C43,ИД!$A$2:$J$11,10,0))</f>
        <v>0</v>
      </c>
      <c r="Y43" s="100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1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6"/>
      <c r="B44" s="13"/>
      <c r="C44" s="13"/>
      <c r="D44" s="63">
        <f>IF(ISNA(VLOOKUP($C44,ИД!$A$2:$D$11,2,0)),0,VLOOKUP($C44,ИД!$A$2:$D$11,2,0))</f>
        <v>0</v>
      </c>
      <c r="E44" s="63">
        <f>IF(ISNA(VLOOKUP($C44,ИД!$A$2:$D$11,2,0)),0,VLOOKUP($C44,ИД!$A$2:$D$11,3,0))</f>
        <v>0</v>
      </c>
      <c r="F44" s="63">
        <f>IF(ISNA(VLOOKUP($C44,ИД!$A$2:$D$11,2,0)),0,VLOOKUP($C44,ИД!$A$2:$D$11,4,0))</f>
        <v>0</v>
      </c>
      <c r="G44" s="11">
        <v>39</v>
      </c>
      <c r="H44" s="72"/>
      <c r="I44" s="72"/>
      <c r="J44" s="72"/>
      <c r="K44" s="14"/>
      <c r="L44" s="70">
        <f t="shared" si="0"/>
        <v>0</v>
      </c>
      <c r="M44" s="107">
        <f t="shared" si="15"/>
        <v>0</v>
      </c>
      <c r="N44" s="88">
        <f t="shared" si="1"/>
        <v>0</v>
      </c>
      <c r="O44" s="64">
        <f>IF(ISNA(VLOOKUP($C44,ИД!$A$2:$I$11,8,0)),0,VLOOKUP($C44,ИД!$A$2:$I$11,8,0))</f>
        <v>0</v>
      </c>
      <c r="P44" s="65">
        <f>IF(ISNA(VLOOKUP($C44,ИД!$A$2:$I$11,9,0)),0,VLOOKUP($C44,ИД!$A$2:$I$11,9,0))</f>
        <v>0</v>
      </c>
      <c r="Q44" s="65">
        <f t="shared" si="16"/>
        <v>0</v>
      </c>
      <c r="R44" s="71">
        <f t="shared" si="17"/>
        <v>0</v>
      </c>
      <c r="S44" s="71">
        <f t="shared" si="18"/>
        <v>0</v>
      </c>
      <c r="T44" s="89">
        <f t="shared" si="19"/>
        <v>0</v>
      </c>
      <c r="U44" s="96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7">
        <f>IF(ISNA(VLOOKUP($C44,ИД!$A$2:$J$11,10,0)),0,VLOOKUP($C44,ИД!$A$2:$J$11,10,0))</f>
        <v>0</v>
      </c>
      <c r="Y44" s="100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1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6"/>
      <c r="B45" s="13"/>
      <c r="C45" s="13"/>
      <c r="D45" s="63">
        <f>IF(ISNA(VLOOKUP($C45,ИД!$A$2:$D$11,2,0)),0,VLOOKUP($C45,ИД!$A$2:$D$11,2,0))</f>
        <v>0</v>
      </c>
      <c r="E45" s="63">
        <f>IF(ISNA(VLOOKUP($C45,ИД!$A$2:$D$11,2,0)),0,VLOOKUP($C45,ИД!$A$2:$D$11,3,0))</f>
        <v>0</v>
      </c>
      <c r="F45" s="63">
        <f>IF(ISNA(VLOOKUP($C45,ИД!$A$2:$D$11,2,0)),0,VLOOKUP($C45,ИД!$A$2:$D$11,4,0))</f>
        <v>0</v>
      </c>
      <c r="G45" s="11">
        <v>40</v>
      </c>
      <c r="H45" s="72"/>
      <c r="I45" s="72"/>
      <c r="J45" s="72"/>
      <c r="K45" s="14"/>
      <c r="L45" s="70">
        <f t="shared" si="0"/>
        <v>0</v>
      </c>
      <c r="M45" s="107">
        <f t="shared" si="15"/>
        <v>0</v>
      </c>
      <c r="N45" s="88">
        <f t="shared" si="1"/>
        <v>0</v>
      </c>
      <c r="O45" s="64">
        <f>IF(ISNA(VLOOKUP($C45,ИД!$A$2:$I$11,8,0)),0,VLOOKUP($C45,ИД!$A$2:$I$11,8,0))</f>
        <v>0</v>
      </c>
      <c r="P45" s="65">
        <f>IF(ISNA(VLOOKUP($C45,ИД!$A$2:$I$11,9,0)),0,VLOOKUP($C45,ИД!$A$2:$I$11,9,0))</f>
        <v>0</v>
      </c>
      <c r="Q45" s="65">
        <f t="shared" si="16"/>
        <v>0</v>
      </c>
      <c r="R45" s="71">
        <f t="shared" si="17"/>
        <v>0</v>
      </c>
      <c r="S45" s="71">
        <f t="shared" si="18"/>
        <v>0</v>
      </c>
      <c r="T45" s="89">
        <f t="shared" si="19"/>
        <v>0</v>
      </c>
      <c r="U45" s="96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7">
        <f>IF(ISNA(VLOOKUP($C45,ИД!$A$2:$J$11,10,0)),0,VLOOKUP($C45,ИД!$A$2:$J$11,10,0))</f>
        <v>0</v>
      </c>
      <c r="Y45" s="100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1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6"/>
      <c r="B46" s="13"/>
      <c r="C46" s="13"/>
      <c r="D46" s="63">
        <f>IF(ISNA(VLOOKUP($C46,ИД!$A$2:$D$11,2,0)),0,VLOOKUP($C46,ИД!$A$2:$D$11,2,0))</f>
        <v>0</v>
      </c>
      <c r="E46" s="63">
        <f>IF(ISNA(VLOOKUP($C46,ИД!$A$2:$D$11,2,0)),0,VLOOKUP($C46,ИД!$A$2:$D$11,3,0))</f>
        <v>0</v>
      </c>
      <c r="F46" s="63">
        <f>IF(ISNA(VLOOKUP($C46,ИД!$A$2:$D$11,2,0)),0,VLOOKUP($C46,ИД!$A$2:$D$11,4,0))</f>
        <v>0</v>
      </c>
      <c r="G46" s="11">
        <v>10</v>
      </c>
      <c r="H46" s="72"/>
      <c r="I46" s="72"/>
      <c r="J46" s="72"/>
      <c r="K46" s="14"/>
      <c r="L46" s="70">
        <f t="shared" si="0"/>
        <v>0</v>
      </c>
      <c r="M46" s="107">
        <f t="shared" ref="M46:M78" si="21">L46*$B$221</f>
        <v>0</v>
      </c>
      <c r="N46" s="88">
        <f t="shared" si="1"/>
        <v>0</v>
      </c>
      <c r="O46" s="64">
        <f>IF(ISNA(VLOOKUP($C46,ИД!$A$2:$I$11,8,0)),0,VLOOKUP($C46,ИД!$A$2:$I$11,8,0))</f>
        <v>0</v>
      </c>
      <c r="P46" s="65">
        <f>IF(ISNA(VLOOKUP($C46,ИД!$A$2:$I$11,9,0)),0,VLOOKUP($C46,ИД!$A$2:$I$11,9,0))</f>
        <v>0</v>
      </c>
      <c r="Q46" s="65">
        <f t="shared" ref="Q46:Q78" si="22">K46</f>
        <v>0</v>
      </c>
      <c r="R46" s="71">
        <f t="shared" ref="R46:R78" si="23">P46*N46*Q46/1000</f>
        <v>0</v>
      </c>
      <c r="S46" s="71">
        <f t="shared" ref="S46:S78" si="24">L46-R46</f>
        <v>0</v>
      </c>
      <c r="T46" s="89">
        <f t="shared" ref="T46:T78" si="25">S46*$B$221</f>
        <v>0</v>
      </c>
      <c r="U46" s="96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7">
        <f>IF(ISNA(VLOOKUP($C46,ИД!$A$2:$J$11,10,0)),0,VLOOKUP($C46,ИД!$A$2:$J$11,10,0))</f>
        <v>0</v>
      </c>
      <c r="Y46" s="100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1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6"/>
      <c r="B47" s="13"/>
      <c r="C47" s="13"/>
      <c r="D47" s="63">
        <f>IF(ISNA(VLOOKUP($C47,ИД!$A$2:$D$11,2,0)),0,VLOOKUP($C47,ИД!$A$2:$D$11,2,0))</f>
        <v>0</v>
      </c>
      <c r="E47" s="63">
        <f>IF(ISNA(VLOOKUP($C47,ИД!$A$2:$D$11,2,0)),0,VLOOKUP($C47,ИД!$A$2:$D$11,3,0))</f>
        <v>0</v>
      </c>
      <c r="F47" s="63">
        <f>IF(ISNA(VLOOKUP($C47,ИД!$A$2:$D$11,2,0)),0,VLOOKUP($C47,ИД!$A$2:$D$11,4,0))</f>
        <v>0</v>
      </c>
      <c r="G47" s="11">
        <v>11</v>
      </c>
      <c r="H47" s="72"/>
      <c r="I47" s="72"/>
      <c r="J47" s="72"/>
      <c r="K47" s="14"/>
      <c r="L47" s="70">
        <f t="shared" si="0"/>
        <v>0</v>
      </c>
      <c r="M47" s="107">
        <f t="shared" si="21"/>
        <v>0</v>
      </c>
      <c r="N47" s="88">
        <f t="shared" si="1"/>
        <v>0</v>
      </c>
      <c r="O47" s="64">
        <f>IF(ISNA(VLOOKUP($C47,ИД!$A$2:$I$11,8,0)),0,VLOOKUP($C47,ИД!$A$2:$I$11,8,0))</f>
        <v>0</v>
      </c>
      <c r="P47" s="65">
        <f>IF(ISNA(VLOOKUP($C47,ИД!$A$2:$I$11,9,0)),0,VLOOKUP($C47,ИД!$A$2:$I$11,9,0))</f>
        <v>0</v>
      </c>
      <c r="Q47" s="65">
        <f t="shared" si="22"/>
        <v>0</v>
      </c>
      <c r="R47" s="71">
        <f t="shared" si="23"/>
        <v>0</v>
      </c>
      <c r="S47" s="71">
        <f t="shared" si="24"/>
        <v>0</v>
      </c>
      <c r="T47" s="89">
        <f t="shared" si="25"/>
        <v>0</v>
      </c>
      <c r="U47" s="96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7">
        <f>IF(ISNA(VLOOKUP($C47,ИД!$A$2:$J$11,10,0)),0,VLOOKUP($C47,ИД!$A$2:$J$11,10,0))</f>
        <v>0</v>
      </c>
      <c r="Y47" s="100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1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6"/>
      <c r="B48" s="13"/>
      <c r="C48" s="13"/>
      <c r="D48" s="63">
        <f>IF(ISNA(VLOOKUP($C48,ИД!$A$2:$D$11,2,0)),0,VLOOKUP($C48,ИД!$A$2:$D$11,2,0))</f>
        <v>0</v>
      </c>
      <c r="E48" s="63">
        <f>IF(ISNA(VLOOKUP($C48,ИД!$A$2:$D$11,2,0)),0,VLOOKUP($C48,ИД!$A$2:$D$11,3,0))</f>
        <v>0</v>
      </c>
      <c r="F48" s="63">
        <f>IF(ISNA(VLOOKUP($C48,ИД!$A$2:$D$11,2,0)),0,VLOOKUP($C48,ИД!$A$2:$D$11,4,0))</f>
        <v>0</v>
      </c>
      <c r="G48" s="11">
        <v>12</v>
      </c>
      <c r="H48" s="72"/>
      <c r="I48" s="72"/>
      <c r="J48" s="72"/>
      <c r="K48" s="14"/>
      <c r="L48" s="70">
        <f t="shared" si="0"/>
        <v>0</v>
      </c>
      <c r="M48" s="107">
        <f t="shared" si="21"/>
        <v>0</v>
      </c>
      <c r="N48" s="88">
        <f t="shared" si="1"/>
        <v>0</v>
      </c>
      <c r="O48" s="64">
        <f>IF(ISNA(VLOOKUP($C48,ИД!$A$2:$I$11,8,0)),0,VLOOKUP($C48,ИД!$A$2:$I$11,8,0))</f>
        <v>0</v>
      </c>
      <c r="P48" s="65">
        <f>IF(ISNA(VLOOKUP($C48,ИД!$A$2:$I$11,9,0)),0,VLOOKUP($C48,ИД!$A$2:$I$11,9,0))</f>
        <v>0</v>
      </c>
      <c r="Q48" s="65">
        <f t="shared" si="22"/>
        <v>0</v>
      </c>
      <c r="R48" s="71">
        <f t="shared" si="23"/>
        <v>0</v>
      </c>
      <c r="S48" s="71">
        <f t="shared" si="24"/>
        <v>0</v>
      </c>
      <c r="T48" s="89">
        <f t="shared" si="25"/>
        <v>0</v>
      </c>
      <c r="U48" s="96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7">
        <f>IF(ISNA(VLOOKUP($C48,ИД!$A$2:$J$11,10,0)),0,VLOOKUP($C48,ИД!$A$2:$J$11,10,0))</f>
        <v>0</v>
      </c>
      <c r="Y48" s="100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1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6"/>
      <c r="B49" s="13"/>
      <c r="C49" s="13"/>
      <c r="D49" s="63">
        <f>IF(ISNA(VLOOKUP($C49,ИД!$A$2:$D$11,2,0)),0,VLOOKUP($C49,ИД!$A$2:$D$11,2,0))</f>
        <v>0</v>
      </c>
      <c r="E49" s="63">
        <f>IF(ISNA(VLOOKUP($C49,ИД!$A$2:$D$11,2,0)),0,VLOOKUP($C49,ИД!$A$2:$D$11,3,0))</f>
        <v>0</v>
      </c>
      <c r="F49" s="63">
        <f>IF(ISNA(VLOOKUP($C49,ИД!$A$2:$D$11,2,0)),0,VLOOKUP($C49,ИД!$A$2:$D$11,4,0))</f>
        <v>0</v>
      </c>
      <c r="G49" s="11">
        <v>13</v>
      </c>
      <c r="H49" s="72"/>
      <c r="I49" s="72"/>
      <c r="J49" s="72"/>
      <c r="K49" s="14"/>
      <c r="L49" s="70">
        <f t="shared" si="0"/>
        <v>0</v>
      </c>
      <c r="M49" s="107">
        <f t="shared" si="21"/>
        <v>0</v>
      </c>
      <c r="N49" s="88">
        <f t="shared" si="1"/>
        <v>0</v>
      </c>
      <c r="O49" s="64">
        <f>IF(ISNA(VLOOKUP($C49,ИД!$A$2:$I$11,8,0)),0,VLOOKUP($C49,ИД!$A$2:$I$11,8,0))</f>
        <v>0</v>
      </c>
      <c r="P49" s="65">
        <f>IF(ISNA(VLOOKUP($C49,ИД!$A$2:$I$11,9,0)),0,VLOOKUP($C49,ИД!$A$2:$I$11,9,0))</f>
        <v>0</v>
      </c>
      <c r="Q49" s="65">
        <f t="shared" si="22"/>
        <v>0</v>
      </c>
      <c r="R49" s="71">
        <f t="shared" si="23"/>
        <v>0</v>
      </c>
      <c r="S49" s="71">
        <f t="shared" si="24"/>
        <v>0</v>
      </c>
      <c r="T49" s="89">
        <f t="shared" si="25"/>
        <v>0</v>
      </c>
      <c r="U49" s="96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7">
        <f>IF(ISNA(VLOOKUP($C49,ИД!$A$2:$J$11,10,0)),0,VLOOKUP($C49,ИД!$A$2:$J$11,10,0))</f>
        <v>0</v>
      </c>
      <c r="Y49" s="100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1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6"/>
      <c r="B50" s="13"/>
      <c r="C50" s="13"/>
      <c r="D50" s="63">
        <f>IF(ISNA(VLOOKUP($C50,ИД!$A$2:$D$11,2,0)),0,VLOOKUP($C50,ИД!$A$2:$D$11,2,0))</f>
        <v>0</v>
      </c>
      <c r="E50" s="63">
        <f>IF(ISNA(VLOOKUP($C50,ИД!$A$2:$D$11,2,0)),0,VLOOKUP($C50,ИД!$A$2:$D$11,3,0))</f>
        <v>0</v>
      </c>
      <c r="F50" s="63">
        <f>IF(ISNA(VLOOKUP($C50,ИД!$A$2:$D$11,2,0)),0,VLOOKUP($C50,ИД!$A$2:$D$11,4,0))</f>
        <v>0</v>
      </c>
      <c r="G50" s="11">
        <v>14</v>
      </c>
      <c r="H50" s="72"/>
      <c r="I50" s="72"/>
      <c r="J50" s="72"/>
      <c r="K50" s="14"/>
      <c r="L50" s="70">
        <f t="shared" si="0"/>
        <v>0</v>
      </c>
      <c r="M50" s="107">
        <f t="shared" si="21"/>
        <v>0</v>
      </c>
      <c r="N50" s="88">
        <f t="shared" si="1"/>
        <v>0</v>
      </c>
      <c r="O50" s="64">
        <f>IF(ISNA(VLOOKUP($C50,ИД!$A$2:$I$11,8,0)),0,VLOOKUP($C50,ИД!$A$2:$I$11,8,0))</f>
        <v>0</v>
      </c>
      <c r="P50" s="65">
        <f>IF(ISNA(VLOOKUP($C50,ИД!$A$2:$I$11,9,0)),0,VLOOKUP($C50,ИД!$A$2:$I$11,9,0))</f>
        <v>0</v>
      </c>
      <c r="Q50" s="65">
        <f t="shared" si="22"/>
        <v>0</v>
      </c>
      <c r="R50" s="71">
        <f t="shared" si="23"/>
        <v>0</v>
      </c>
      <c r="S50" s="71">
        <f t="shared" si="24"/>
        <v>0</v>
      </c>
      <c r="T50" s="89">
        <f t="shared" si="25"/>
        <v>0</v>
      </c>
      <c r="U50" s="96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7">
        <f>IF(ISNA(VLOOKUP($C50,ИД!$A$2:$J$11,10,0)),0,VLOOKUP($C50,ИД!$A$2:$J$11,10,0))</f>
        <v>0</v>
      </c>
      <c r="Y50" s="100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1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6"/>
      <c r="B51" s="13"/>
      <c r="C51" s="13"/>
      <c r="D51" s="63">
        <f>IF(ISNA(VLOOKUP($C51,ИД!$A$2:$D$11,2,0)),0,VLOOKUP($C51,ИД!$A$2:$D$11,2,0))</f>
        <v>0</v>
      </c>
      <c r="E51" s="63">
        <f>IF(ISNA(VLOOKUP($C51,ИД!$A$2:$D$11,2,0)),0,VLOOKUP($C51,ИД!$A$2:$D$11,3,0))</f>
        <v>0</v>
      </c>
      <c r="F51" s="63">
        <f>IF(ISNA(VLOOKUP($C51,ИД!$A$2:$D$11,2,0)),0,VLOOKUP($C51,ИД!$A$2:$D$11,4,0))</f>
        <v>0</v>
      </c>
      <c r="G51" s="11">
        <v>15</v>
      </c>
      <c r="H51" s="72"/>
      <c r="I51" s="72"/>
      <c r="J51" s="72"/>
      <c r="K51" s="14"/>
      <c r="L51" s="70">
        <f t="shared" si="0"/>
        <v>0</v>
      </c>
      <c r="M51" s="107">
        <f t="shared" si="21"/>
        <v>0</v>
      </c>
      <c r="N51" s="88">
        <f t="shared" si="1"/>
        <v>0</v>
      </c>
      <c r="O51" s="64">
        <f>IF(ISNA(VLOOKUP($C51,ИД!$A$2:$I$11,8,0)),0,VLOOKUP($C51,ИД!$A$2:$I$11,8,0))</f>
        <v>0</v>
      </c>
      <c r="P51" s="65">
        <f>IF(ISNA(VLOOKUP($C51,ИД!$A$2:$I$11,9,0)),0,VLOOKUP($C51,ИД!$A$2:$I$11,9,0))</f>
        <v>0</v>
      </c>
      <c r="Q51" s="65">
        <f t="shared" si="22"/>
        <v>0</v>
      </c>
      <c r="R51" s="71">
        <f t="shared" si="23"/>
        <v>0</v>
      </c>
      <c r="S51" s="71">
        <f t="shared" si="24"/>
        <v>0</v>
      </c>
      <c r="T51" s="89">
        <f t="shared" si="25"/>
        <v>0</v>
      </c>
      <c r="U51" s="96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7">
        <f>IF(ISNA(VLOOKUP($C51,ИД!$A$2:$J$11,10,0)),0,VLOOKUP($C51,ИД!$A$2:$J$11,10,0))</f>
        <v>0</v>
      </c>
      <c r="Y51" s="100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1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6"/>
      <c r="B52" s="13"/>
      <c r="C52" s="13"/>
      <c r="D52" s="63">
        <f>IF(ISNA(VLOOKUP($C52,ИД!$A$2:$D$11,2,0)),0,VLOOKUP($C52,ИД!$A$2:$D$11,2,0))</f>
        <v>0</v>
      </c>
      <c r="E52" s="63">
        <f>IF(ISNA(VLOOKUP($C52,ИД!$A$2:$D$11,2,0)),0,VLOOKUP($C52,ИД!$A$2:$D$11,3,0))</f>
        <v>0</v>
      </c>
      <c r="F52" s="63">
        <f>IF(ISNA(VLOOKUP($C52,ИД!$A$2:$D$11,2,0)),0,VLOOKUP($C52,ИД!$A$2:$D$11,4,0))</f>
        <v>0</v>
      </c>
      <c r="G52" s="11">
        <v>16</v>
      </c>
      <c r="H52" s="72"/>
      <c r="I52" s="72"/>
      <c r="J52" s="72"/>
      <c r="K52" s="14"/>
      <c r="L52" s="70">
        <f t="shared" si="0"/>
        <v>0</v>
      </c>
      <c r="M52" s="107">
        <f t="shared" si="21"/>
        <v>0</v>
      </c>
      <c r="N52" s="88">
        <f t="shared" si="1"/>
        <v>0</v>
      </c>
      <c r="O52" s="64">
        <f>IF(ISNA(VLOOKUP($C52,ИД!$A$2:$I$11,8,0)),0,VLOOKUP($C52,ИД!$A$2:$I$11,8,0))</f>
        <v>0</v>
      </c>
      <c r="P52" s="65">
        <f>IF(ISNA(VLOOKUP($C52,ИД!$A$2:$I$11,9,0)),0,VLOOKUP($C52,ИД!$A$2:$I$11,9,0))</f>
        <v>0</v>
      </c>
      <c r="Q52" s="65">
        <f t="shared" si="22"/>
        <v>0</v>
      </c>
      <c r="R52" s="71">
        <f t="shared" si="23"/>
        <v>0</v>
      </c>
      <c r="S52" s="71">
        <f t="shared" si="24"/>
        <v>0</v>
      </c>
      <c r="T52" s="89">
        <f t="shared" si="25"/>
        <v>0</v>
      </c>
      <c r="U52" s="96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7">
        <f>IF(ISNA(VLOOKUP($C52,ИД!$A$2:$J$11,10,0)),0,VLOOKUP($C52,ИД!$A$2:$J$11,10,0))</f>
        <v>0</v>
      </c>
      <c r="Y52" s="100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1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6"/>
      <c r="B53" s="13"/>
      <c r="C53" s="13"/>
      <c r="D53" s="63">
        <f>IF(ISNA(VLOOKUP($C53,ИД!$A$2:$D$11,2,0)),0,VLOOKUP($C53,ИД!$A$2:$D$11,2,0))</f>
        <v>0</v>
      </c>
      <c r="E53" s="63">
        <f>IF(ISNA(VLOOKUP($C53,ИД!$A$2:$D$11,2,0)),0,VLOOKUP($C53,ИД!$A$2:$D$11,3,0))</f>
        <v>0</v>
      </c>
      <c r="F53" s="63">
        <f>IF(ISNA(VLOOKUP($C53,ИД!$A$2:$D$11,2,0)),0,VLOOKUP($C53,ИД!$A$2:$D$11,4,0))</f>
        <v>0</v>
      </c>
      <c r="G53" s="11">
        <v>17</v>
      </c>
      <c r="H53" s="72"/>
      <c r="I53" s="72"/>
      <c r="J53" s="72"/>
      <c r="K53" s="14"/>
      <c r="L53" s="70">
        <f t="shared" si="0"/>
        <v>0</v>
      </c>
      <c r="M53" s="107">
        <f t="shared" si="21"/>
        <v>0</v>
      </c>
      <c r="N53" s="88">
        <f t="shared" si="1"/>
        <v>0</v>
      </c>
      <c r="O53" s="64">
        <f>IF(ISNA(VLOOKUP($C53,ИД!$A$2:$I$11,8,0)),0,VLOOKUP($C53,ИД!$A$2:$I$11,8,0))</f>
        <v>0</v>
      </c>
      <c r="P53" s="65">
        <f>IF(ISNA(VLOOKUP($C53,ИД!$A$2:$I$11,9,0)),0,VLOOKUP($C53,ИД!$A$2:$I$11,9,0))</f>
        <v>0</v>
      </c>
      <c r="Q53" s="65">
        <f t="shared" si="22"/>
        <v>0</v>
      </c>
      <c r="R53" s="71">
        <f t="shared" si="23"/>
        <v>0</v>
      </c>
      <c r="S53" s="71">
        <f t="shared" si="24"/>
        <v>0</v>
      </c>
      <c r="T53" s="89">
        <f t="shared" si="25"/>
        <v>0</v>
      </c>
      <c r="U53" s="96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7">
        <f>IF(ISNA(VLOOKUP($C53,ИД!$A$2:$J$11,10,0)),0,VLOOKUP($C53,ИД!$A$2:$J$11,10,0))</f>
        <v>0</v>
      </c>
      <c r="Y53" s="100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1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6"/>
      <c r="B54" s="13"/>
      <c r="C54" s="13"/>
      <c r="D54" s="63">
        <f>IF(ISNA(VLOOKUP($C54,ИД!$A$2:$D$11,2,0)),0,VLOOKUP($C54,ИД!$A$2:$D$11,2,0))</f>
        <v>0</v>
      </c>
      <c r="E54" s="63">
        <f>IF(ISNA(VLOOKUP($C54,ИД!$A$2:$D$11,2,0)),0,VLOOKUP($C54,ИД!$A$2:$D$11,3,0))</f>
        <v>0</v>
      </c>
      <c r="F54" s="63">
        <f>IF(ISNA(VLOOKUP($C54,ИД!$A$2:$D$11,2,0)),0,VLOOKUP($C54,ИД!$A$2:$D$11,4,0))</f>
        <v>0</v>
      </c>
      <c r="G54" s="11">
        <v>18</v>
      </c>
      <c r="H54" s="72"/>
      <c r="I54" s="72"/>
      <c r="J54" s="72"/>
      <c r="K54" s="14"/>
      <c r="L54" s="70">
        <f t="shared" si="0"/>
        <v>0</v>
      </c>
      <c r="M54" s="107">
        <f t="shared" si="21"/>
        <v>0</v>
      </c>
      <c r="N54" s="88">
        <f t="shared" si="1"/>
        <v>0</v>
      </c>
      <c r="O54" s="64">
        <f>IF(ISNA(VLOOKUP($C54,ИД!$A$2:$I$11,8,0)),0,VLOOKUP($C54,ИД!$A$2:$I$11,8,0))</f>
        <v>0</v>
      </c>
      <c r="P54" s="65">
        <f>IF(ISNA(VLOOKUP($C54,ИД!$A$2:$I$11,9,0)),0,VLOOKUP($C54,ИД!$A$2:$I$11,9,0))</f>
        <v>0</v>
      </c>
      <c r="Q54" s="65">
        <f t="shared" si="22"/>
        <v>0</v>
      </c>
      <c r="R54" s="71">
        <f t="shared" si="23"/>
        <v>0</v>
      </c>
      <c r="S54" s="71">
        <f t="shared" si="24"/>
        <v>0</v>
      </c>
      <c r="T54" s="89">
        <f t="shared" si="25"/>
        <v>0</v>
      </c>
      <c r="U54" s="96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7">
        <f>IF(ISNA(VLOOKUP($C54,ИД!$A$2:$J$11,10,0)),0,VLOOKUP($C54,ИД!$A$2:$J$11,10,0))</f>
        <v>0</v>
      </c>
      <c r="Y54" s="100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1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6"/>
      <c r="B55" s="13"/>
      <c r="C55" s="13"/>
      <c r="D55" s="63">
        <f>IF(ISNA(VLOOKUP($C55,ИД!$A$2:$D$11,2,0)),0,VLOOKUP($C55,ИД!$A$2:$D$11,2,0))</f>
        <v>0</v>
      </c>
      <c r="E55" s="63">
        <f>IF(ISNA(VLOOKUP($C55,ИД!$A$2:$D$11,2,0)),0,VLOOKUP($C55,ИД!$A$2:$D$11,3,0))</f>
        <v>0</v>
      </c>
      <c r="F55" s="63">
        <f>IF(ISNA(VLOOKUP($C55,ИД!$A$2:$D$11,2,0)),0,VLOOKUP($C55,ИД!$A$2:$D$11,4,0))</f>
        <v>0</v>
      </c>
      <c r="G55" s="11">
        <v>19</v>
      </c>
      <c r="H55" s="72"/>
      <c r="I55" s="72"/>
      <c r="J55" s="72"/>
      <c r="K55" s="14"/>
      <c r="L55" s="70">
        <f t="shared" si="0"/>
        <v>0</v>
      </c>
      <c r="M55" s="107">
        <f t="shared" si="21"/>
        <v>0</v>
      </c>
      <c r="N55" s="88">
        <f t="shared" si="1"/>
        <v>0</v>
      </c>
      <c r="O55" s="64">
        <f>IF(ISNA(VLOOKUP($C55,ИД!$A$2:$I$11,8,0)),0,VLOOKUP($C55,ИД!$A$2:$I$11,8,0))</f>
        <v>0</v>
      </c>
      <c r="P55" s="65">
        <f>IF(ISNA(VLOOKUP($C55,ИД!$A$2:$I$11,9,0)),0,VLOOKUP($C55,ИД!$A$2:$I$11,9,0))</f>
        <v>0</v>
      </c>
      <c r="Q55" s="65">
        <f t="shared" si="22"/>
        <v>0</v>
      </c>
      <c r="R55" s="71">
        <f t="shared" si="23"/>
        <v>0</v>
      </c>
      <c r="S55" s="71">
        <f t="shared" si="24"/>
        <v>0</v>
      </c>
      <c r="T55" s="89">
        <f t="shared" si="25"/>
        <v>0</v>
      </c>
      <c r="U55" s="96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7">
        <f>IF(ISNA(VLOOKUP($C55,ИД!$A$2:$J$11,10,0)),0,VLOOKUP($C55,ИД!$A$2:$J$11,10,0))</f>
        <v>0</v>
      </c>
      <c r="Y55" s="100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1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6"/>
      <c r="B56" s="13"/>
      <c r="C56" s="13"/>
      <c r="D56" s="63">
        <f>IF(ISNA(VLOOKUP($C56,ИД!$A$2:$D$11,2,0)),0,VLOOKUP($C56,ИД!$A$2:$D$11,2,0))</f>
        <v>0</v>
      </c>
      <c r="E56" s="63">
        <f>IF(ISNA(VLOOKUP($C56,ИД!$A$2:$D$11,2,0)),0,VLOOKUP($C56,ИД!$A$2:$D$11,3,0))</f>
        <v>0</v>
      </c>
      <c r="F56" s="63">
        <f>IF(ISNA(VLOOKUP($C56,ИД!$A$2:$D$11,2,0)),0,VLOOKUP($C56,ИД!$A$2:$D$11,4,0))</f>
        <v>0</v>
      </c>
      <c r="G56" s="11">
        <v>20</v>
      </c>
      <c r="H56" s="72"/>
      <c r="I56" s="72"/>
      <c r="J56" s="72"/>
      <c r="K56" s="14"/>
      <c r="L56" s="70">
        <f t="shared" si="0"/>
        <v>0</v>
      </c>
      <c r="M56" s="107">
        <f t="shared" si="21"/>
        <v>0</v>
      </c>
      <c r="N56" s="88">
        <f t="shared" si="1"/>
        <v>0</v>
      </c>
      <c r="O56" s="64">
        <f>IF(ISNA(VLOOKUP($C56,ИД!$A$2:$I$11,8,0)),0,VLOOKUP($C56,ИД!$A$2:$I$11,8,0))</f>
        <v>0</v>
      </c>
      <c r="P56" s="65">
        <f>IF(ISNA(VLOOKUP($C56,ИД!$A$2:$I$11,9,0)),0,VLOOKUP($C56,ИД!$A$2:$I$11,9,0))</f>
        <v>0</v>
      </c>
      <c r="Q56" s="65">
        <f t="shared" si="22"/>
        <v>0</v>
      </c>
      <c r="R56" s="71">
        <f t="shared" si="23"/>
        <v>0</v>
      </c>
      <c r="S56" s="71">
        <f t="shared" si="24"/>
        <v>0</v>
      </c>
      <c r="T56" s="89">
        <f t="shared" si="25"/>
        <v>0</v>
      </c>
      <c r="U56" s="96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7">
        <f>IF(ISNA(VLOOKUP($C56,ИД!$A$2:$J$11,10,0)),0,VLOOKUP($C56,ИД!$A$2:$J$11,10,0))</f>
        <v>0</v>
      </c>
      <c r="Y56" s="100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1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6"/>
      <c r="B57" s="13"/>
      <c r="C57" s="13"/>
      <c r="D57" s="63">
        <f>IF(ISNA(VLOOKUP($C57,ИД!$A$2:$D$11,2,0)),0,VLOOKUP($C57,ИД!$A$2:$D$11,2,0))</f>
        <v>0</v>
      </c>
      <c r="E57" s="63">
        <f>IF(ISNA(VLOOKUP($C57,ИД!$A$2:$D$11,2,0)),0,VLOOKUP($C57,ИД!$A$2:$D$11,3,0))</f>
        <v>0</v>
      </c>
      <c r="F57" s="63">
        <f>IF(ISNA(VLOOKUP($C57,ИД!$A$2:$D$11,2,0)),0,VLOOKUP($C57,ИД!$A$2:$D$11,4,0))</f>
        <v>0</v>
      </c>
      <c r="G57" s="11">
        <v>21</v>
      </c>
      <c r="H57" s="72"/>
      <c r="I57" s="72"/>
      <c r="J57" s="72"/>
      <c r="K57" s="14"/>
      <c r="L57" s="70">
        <f t="shared" si="0"/>
        <v>0</v>
      </c>
      <c r="M57" s="107">
        <f t="shared" si="21"/>
        <v>0</v>
      </c>
      <c r="N57" s="88">
        <f t="shared" si="1"/>
        <v>0</v>
      </c>
      <c r="O57" s="64">
        <f>IF(ISNA(VLOOKUP($C57,ИД!$A$2:$I$11,8,0)),0,VLOOKUP($C57,ИД!$A$2:$I$11,8,0))</f>
        <v>0</v>
      </c>
      <c r="P57" s="65">
        <f>IF(ISNA(VLOOKUP($C57,ИД!$A$2:$I$11,9,0)),0,VLOOKUP($C57,ИД!$A$2:$I$11,9,0))</f>
        <v>0</v>
      </c>
      <c r="Q57" s="65">
        <f t="shared" si="22"/>
        <v>0</v>
      </c>
      <c r="R57" s="71">
        <f t="shared" si="23"/>
        <v>0</v>
      </c>
      <c r="S57" s="71">
        <f t="shared" si="24"/>
        <v>0</v>
      </c>
      <c r="T57" s="89">
        <f t="shared" si="25"/>
        <v>0</v>
      </c>
      <c r="U57" s="96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7">
        <f>IF(ISNA(VLOOKUP($C57,ИД!$A$2:$J$11,10,0)),0,VLOOKUP($C57,ИД!$A$2:$J$11,10,0))</f>
        <v>0</v>
      </c>
      <c r="Y57" s="100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1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6"/>
      <c r="B58" s="13"/>
      <c r="C58" s="13"/>
      <c r="D58" s="63">
        <f>IF(ISNA(VLOOKUP($C58,ИД!$A$2:$D$11,2,0)),0,VLOOKUP($C58,ИД!$A$2:$D$11,2,0))</f>
        <v>0</v>
      </c>
      <c r="E58" s="63">
        <f>IF(ISNA(VLOOKUP($C58,ИД!$A$2:$D$11,2,0)),0,VLOOKUP($C58,ИД!$A$2:$D$11,3,0))</f>
        <v>0</v>
      </c>
      <c r="F58" s="63">
        <f>IF(ISNA(VLOOKUP($C58,ИД!$A$2:$D$11,2,0)),0,VLOOKUP($C58,ИД!$A$2:$D$11,4,0))</f>
        <v>0</v>
      </c>
      <c r="G58" s="11">
        <v>22</v>
      </c>
      <c r="H58" s="72"/>
      <c r="I58" s="72"/>
      <c r="J58" s="72"/>
      <c r="K58" s="14"/>
      <c r="L58" s="70">
        <f t="shared" si="0"/>
        <v>0</v>
      </c>
      <c r="M58" s="107">
        <f t="shared" si="21"/>
        <v>0</v>
      </c>
      <c r="N58" s="88">
        <f t="shared" si="1"/>
        <v>0</v>
      </c>
      <c r="O58" s="64">
        <f>IF(ISNA(VLOOKUP($C58,ИД!$A$2:$I$11,8,0)),0,VLOOKUP($C58,ИД!$A$2:$I$11,8,0))</f>
        <v>0</v>
      </c>
      <c r="P58" s="65">
        <f>IF(ISNA(VLOOKUP($C58,ИД!$A$2:$I$11,9,0)),0,VLOOKUP($C58,ИД!$A$2:$I$11,9,0))</f>
        <v>0</v>
      </c>
      <c r="Q58" s="65">
        <f t="shared" si="22"/>
        <v>0</v>
      </c>
      <c r="R58" s="71">
        <f t="shared" si="23"/>
        <v>0</v>
      </c>
      <c r="S58" s="71">
        <f t="shared" si="24"/>
        <v>0</v>
      </c>
      <c r="T58" s="89">
        <f t="shared" si="25"/>
        <v>0</v>
      </c>
      <c r="U58" s="96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7">
        <f>IF(ISNA(VLOOKUP($C58,ИД!$A$2:$J$11,10,0)),0,VLOOKUP($C58,ИД!$A$2:$J$11,10,0))</f>
        <v>0</v>
      </c>
      <c r="Y58" s="100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1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6"/>
      <c r="B59" s="13"/>
      <c r="C59" s="13"/>
      <c r="D59" s="63">
        <f>IF(ISNA(VLOOKUP($C59,ИД!$A$2:$D$11,2,0)),0,VLOOKUP($C59,ИД!$A$2:$D$11,2,0))</f>
        <v>0</v>
      </c>
      <c r="E59" s="63">
        <f>IF(ISNA(VLOOKUP($C59,ИД!$A$2:$D$11,2,0)),0,VLOOKUP($C59,ИД!$A$2:$D$11,3,0))</f>
        <v>0</v>
      </c>
      <c r="F59" s="63">
        <f>IF(ISNA(VLOOKUP($C59,ИД!$A$2:$D$11,2,0)),0,VLOOKUP($C59,ИД!$A$2:$D$11,4,0))</f>
        <v>0</v>
      </c>
      <c r="G59" s="11">
        <v>23</v>
      </c>
      <c r="H59" s="72"/>
      <c r="I59" s="72"/>
      <c r="J59" s="72"/>
      <c r="K59" s="14"/>
      <c r="L59" s="70">
        <f t="shared" si="0"/>
        <v>0</v>
      </c>
      <c r="M59" s="107">
        <f t="shared" si="21"/>
        <v>0</v>
      </c>
      <c r="N59" s="88">
        <f t="shared" si="1"/>
        <v>0</v>
      </c>
      <c r="O59" s="64">
        <f>IF(ISNA(VLOOKUP($C59,ИД!$A$2:$I$11,8,0)),0,VLOOKUP($C59,ИД!$A$2:$I$11,8,0))</f>
        <v>0</v>
      </c>
      <c r="P59" s="65">
        <f>IF(ISNA(VLOOKUP($C59,ИД!$A$2:$I$11,9,0)),0,VLOOKUP($C59,ИД!$A$2:$I$11,9,0))</f>
        <v>0</v>
      </c>
      <c r="Q59" s="65">
        <f t="shared" si="22"/>
        <v>0</v>
      </c>
      <c r="R59" s="71">
        <f t="shared" si="23"/>
        <v>0</v>
      </c>
      <c r="S59" s="71">
        <f t="shared" si="24"/>
        <v>0</v>
      </c>
      <c r="T59" s="89">
        <f t="shared" si="25"/>
        <v>0</v>
      </c>
      <c r="U59" s="96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7">
        <f>IF(ISNA(VLOOKUP($C59,ИД!$A$2:$J$11,10,0)),0,VLOOKUP($C59,ИД!$A$2:$J$11,10,0))</f>
        <v>0</v>
      </c>
      <c r="Y59" s="100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1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6"/>
      <c r="B60" s="13"/>
      <c r="C60" s="13"/>
      <c r="D60" s="63">
        <f>IF(ISNA(VLOOKUP($C60,ИД!$A$2:$D$11,2,0)),0,VLOOKUP($C60,ИД!$A$2:$D$11,2,0))</f>
        <v>0</v>
      </c>
      <c r="E60" s="63">
        <f>IF(ISNA(VLOOKUP($C60,ИД!$A$2:$D$11,2,0)),0,VLOOKUP($C60,ИД!$A$2:$D$11,3,0))</f>
        <v>0</v>
      </c>
      <c r="F60" s="63">
        <f>IF(ISNA(VLOOKUP($C60,ИД!$A$2:$D$11,2,0)),0,VLOOKUP($C60,ИД!$A$2:$D$11,4,0))</f>
        <v>0</v>
      </c>
      <c r="G60" s="11">
        <v>24</v>
      </c>
      <c r="H60" s="72"/>
      <c r="I60" s="72"/>
      <c r="J60" s="72"/>
      <c r="K60" s="14"/>
      <c r="L60" s="70">
        <f t="shared" si="0"/>
        <v>0</v>
      </c>
      <c r="M60" s="107">
        <f t="shared" si="21"/>
        <v>0</v>
      </c>
      <c r="N60" s="88">
        <f t="shared" si="1"/>
        <v>0</v>
      </c>
      <c r="O60" s="64">
        <f>IF(ISNA(VLOOKUP($C60,ИД!$A$2:$I$11,8,0)),0,VLOOKUP($C60,ИД!$A$2:$I$11,8,0))</f>
        <v>0</v>
      </c>
      <c r="P60" s="65">
        <f>IF(ISNA(VLOOKUP($C60,ИД!$A$2:$I$11,9,0)),0,VLOOKUP($C60,ИД!$A$2:$I$11,9,0))</f>
        <v>0</v>
      </c>
      <c r="Q60" s="65">
        <f t="shared" si="22"/>
        <v>0</v>
      </c>
      <c r="R60" s="71">
        <f t="shared" si="23"/>
        <v>0</v>
      </c>
      <c r="S60" s="71">
        <f t="shared" si="24"/>
        <v>0</v>
      </c>
      <c r="T60" s="89">
        <f t="shared" si="25"/>
        <v>0</v>
      </c>
      <c r="U60" s="96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7">
        <f>IF(ISNA(VLOOKUP($C60,ИД!$A$2:$J$11,10,0)),0,VLOOKUP($C60,ИД!$A$2:$J$11,10,0))</f>
        <v>0</v>
      </c>
      <c r="Y60" s="100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1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6"/>
      <c r="B61" s="13"/>
      <c r="C61" s="13"/>
      <c r="D61" s="63">
        <f>IF(ISNA(VLOOKUP($C61,ИД!$A$2:$D$11,2,0)),0,VLOOKUP($C61,ИД!$A$2:$D$11,2,0))</f>
        <v>0</v>
      </c>
      <c r="E61" s="63">
        <f>IF(ISNA(VLOOKUP($C61,ИД!$A$2:$D$11,2,0)),0,VLOOKUP($C61,ИД!$A$2:$D$11,3,0))</f>
        <v>0</v>
      </c>
      <c r="F61" s="63">
        <f>IF(ISNA(VLOOKUP($C61,ИД!$A$2:$D$11,2,0)),0,VLOOKUP($C61,ИД!$A$2:$D$11,4,0))</f>
        <v>0</v>
      </c>
      <c r="G61" s="11">
        <v>25</v>
      </c>
      <c r="H61" s="72"/>
      <c r="I61" s="72"/>
      <c r="J61" s="72"/>
      <c r="K61" s="14"/>
      <c r="L61" s="70">
        <f t="shared" si="0"/>
        <v>0</v>
      </c>
      <c r="M61" s="107">
        <f t="shared" si="21"/>
        <v>0</v>
      </c>
      <c r="N61" s="88">
        <f t="shared" si="1"/>
        <v>0</v>
      </c>
      <c r="O61" s="64">
        <f>IF(ISNA(VLOOKUP($C61,ИД!$A$2:$I$11,8,0)),0,VLOOKUP($C61,ИД!$A$2:$I$11,8,0))</f>
        <v>0</v>
      </c>
      <c r="P61" s="65">
        <f>IF(ISNA(VLOOKUP($C61,ИД!$A$2:$I$11,9,0)),0,VLOOKUP($C61,ИД!$A$2:$I$11,9,0))</f>
        <v>0</v>
      </c>
      <c r="Q61" s="65">
        <f t="shared" si="22"/>
        <v>0</v>
      </c>
      <c r="R61" s="71">
        <f t="shared" si="23"/>
        <v>0</v>
      </c>
      <c r="S61" s="71">
        <f t="shared" si="24"/>
        <v>0</v>
      </c>
      <c r="T61" s="89">
        <f t="shared" si="25"/>
        <v>0</v>
      </c>
      <c r="U61" s="96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7">
        <f>IF(ISNA(VLOOKUP($C61,ИД!$A$2:$J$11,10,0)),0,VLOOKUP($C61,ИД!$A$2:$J$11,10,0))</f>
        <v>0</v>
      </c>
      <c r="Y61" s="100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1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6"/>
      <c r="B62" s="13"/>
      <c r="C62" s="13"/>
      <c r="D62" s="63">
        <f>IF(ISNA(VLOOKUP($C62,ИД!$A$2:$D$11,2,0)),0,VLOOKUP($C62,ИД!$A$2:$D$11,2,0))</f>
        <v>0</v>
      </c>
      <c r="E62" s="63">
        <f>IF(ISNA(VLOOKUP($C62,ИД!$A$2:$D$11,2,0)),0,VLOOKUP($C62,ИД!$A$2:$D$11,3,0))</f>
        <v>0</v>
      </c>
      <c r="F62" s="63">
        <f>IF(ISNA(VLOOKUP($C62,ИД!$A$2:$D$11,2,0)),0,VLOOKUP($C62,ИД!$A$2:$D$11,4,0))</f>
        <v>0</v>
      </c>
      <c r="G62" s="11">
        <v>26</v>
      </c>
      <c r="H62" s="72"/>
      <c r="I62" s="72"/>
      <c r="J62" s="72"/>
      <c r="K62" s="14"/>
      <c r="L62" s="70">
        <f t="shared" si="0"/>
        <v>0</v>
      </c>
      <c r="M62" s="107">
        <f t="shared" si="21"/>
        <v>0</v>
      </c>
      <c r="N62" s="88">
        <f t="shared" si="1"/>
        <v>0</v>
      </c>
      <c r="O62" s="64">
        <f>IF(ISNA(VLOOKUP($C62,ИД!$A$2:$I$11,8,0)),0,VLOOKUP($C62,ИД!$A$2:$I$11,8,0))</f>
        <v>0</v>
      </c>
      <c r="P62" s="65">
        <f>IF(ISNA(VLOOKUP($C62,ИД!$A$2:$I$11,9,0)),0,VLOOKUP($C62,ИД!$A$2:$I$11,9,0))</f>
        <v>0</v>
      </c>
      <c r="Q62" s="65">
        <f t="shared" si="22"/>
        <v>0</v>
      </c>
      <c r="R62" s="71">
        <f t="shared" si="23"/>
        <v>0</v>
      </c>
      <c r="S62" s="71">
        <f t="shared" si="24"/>
        <v>0</v>
      </c>
      <c r="T62" s="89">
        <f t="shared" si="25"/>
        <v>0</v>
      </c>
      <c r="U62" s="96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7">
        <f>IF(ISNA(VLOOKUP($C62,ИД!$A$2:$J$11,10,0)),0,VLOOKUP($C62,ИД!$A$2:$J$11,10,0))</f>
        <v>0</v>
      </c>
      <c r="Y62" s="100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1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6"/>
      <c r="B63" s="13"/>
      <c r="C63" s="13"/>
      <c r="D63" s="63">
        <f>IF(ISNA(VLOOKUP($C63,ИД!$A$2:$D$11,2,0)),0,VLOOKUP($C63,ИД!$A$2:$D$11,2,0))</f>
        <v>0</v>
      </c>
      <c r="E63" s="63">
        <f>IF(ISNA(VLOOKUP($C63,ИД!$A$2:$D$11,2,0)),0,VLOOKUP($C63,ИД!$A$2:$D$11,3,0))</f>
        <v>0</v>
      </c>
      <c r="F63" s="63">
        <f>IF(ISNA(VLOOKUP($C63,ИД!$A$2:$D$11,2,0)),0,VLOOKUP($C63,ИД!$A$2:$D$11,4,0))</f>
        <v>0</v>
      </c>
      <c r="G63" s="11">
        <v>27</v>
      </c>
      <c r="H63" s="72"/>
      <c r="I63" s="72"/>
      <c r="J63" s="72"/>
      <c r="K63" s="14"/>
      <c r="L63" s="70">
        <f t="shared" si="0"/>
        <v>0</v>
      </c>
      <c r="M63" s="107">
        <f t="shared" si="21"/>
        <v>0</v>
      </c>
      <c r="N63" s="88">
        <f t="shared" si="1"/>
        <v>0</v>
      </c>
      <c r="O63" s="64">
        <f>IF(ISNA(VLOOKUP($C63,ИД!$A$2:$I$11,8,0)),0,VLOOKUP($C63,ИД!$A$2:$I$11,8,0))</f>
        <v>0</v>
      </c>
      <c r="P63" s="65">
        <f>IF(ISNA(VLOOKUP($C63,ИД!$A$2:$I$11,9,0)),0,VLOOKUP($C63,ИД!$A$2:$I$11,9,0))</f>
        <v>0</v>
      </c>
      <c r="Q63" s="65">
        <f t="shared" si="22"/>
        <v>0</v>
      </c>
      <c r="R63" s="71">
        <f t="shared" si="23"/>
        <v>0</v>
      </c>
      <c r="S63" s="71">
        <f t="shared" si="24"/>
        <v>0</v>
      </c>
      <c r="T63" s="89">
        <f t="shared" si="25"/>
        <v>0</v>
      </c>
      <c r="U63" s="96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7">
        <f>IF(ISNA(VLOOKUP($C63,ИД!$A$2:$J$11,10,0)),0,VLOOKUP($C63,ИД!$A$2:$J$11,10,0))</f>
        <v>0</v>
      </c>
      <c r="Y63" s="100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1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6"/>
      <c r="B64" s="13"/>
      <c r="C64" s="13"/>
      <c r="D64" s="63">
        <f>IF(ISNA(VLOOKUP($C64,ИД!$A$2:$D$11,2,0)),0,VLOOKUP($C64,ИД!$A$2:$D$11,2,0))</f>
        <v>0</v>
      </c>
      <c r="E64" s="63">
        <f>IF(ISNA(VLOOKUP($C64,ИД!$A$2:$D$11,2,0)),0,VLOOKUP($C64,ИД!$A$2:$D$11,3,0))</f>
        <v>0</v>
      </c>
      <c r="F64" s="63">
        <f>IF(ISNA(VLOOKUP($C64,ИД!$A$2:$D$11,2,0)),0,VLOOKUP($C64,ИД!$A$2:$D$11,4,0))</f>
        <v>0</v>
      </c>
      <c r="G64" s="11">
        <v>28</v>
      </c>
      <c r="H64" s="72"/>
      <c r="I64" s="72"/>
      <c r="J64" s="72"/>
      <c r="K64" s="14"/>
      <c r="L64" s="70">
        <f t="shared" si="0"/>
        <v>0</v>
      </c>
      <c r="M64" s="107">
        <f t="shared" si="21"/>
        <v>0</v>
      </c>
      <c r="N64" s="88">
        <f t="shared" si="1"/>
        <v>0</v>
      </c>
      <c r="O64" s="64">
        <f>IF(ISNA(VLOOKUP($C64,ИД!$A$2:$I$11,8,0)),0,VLOOKUP($C64,ИД!$A$2:$I$11,8,0))</f>
        <v>0</v>
      </c>
      <c r="P64" s="65">
        <f>IF(ISNA(VLOOKUP($C64,ИД!$A$2:$I$11,9,0)),0,VLOOKUP($C64,ИД!$A$2:$I$11,9,0))</f>
        <v>0</v>
      </c>
      <c r="Q64" s="65">
        <f t="shared" si="22"/>
        <v>0</v>
      </c>
      <c r="R64" s="71">
        <f t="shared" si="23"/>
        <v>0</v>
      </c>
      <c r="S64" s="71">
        <f t="shared" si="24"/>
        <v>0</v>
      </c>
      <c r="T64" s="89">
        <f t="shared" si="25"/>
        <v>0</v>
      </c>
      <c r="U64" s="96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7">
        <f>IF(ISNA(VLOOKUP($C64,ИД!$A$2:$J$11,10,0)),0,VLOOKUP($C64,ИД!$A$2:$J$11,10,0))</f>
        <v>0</v>
      </c>
      <c r="Y64" s="100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1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6"/>
      <c r="B65" s="13"/>
      <c r="C65" s="13"/>
      <c r="D65" s="63">
        <f>IF(ISNA(VLOOKUP($C65,ИД!$A$2:$D$11,2,0)),0,VLOOKUP($C65,ИД!$A$2:$D$11,2,0))</f>
        <v>0</v>
      </c>
      <c r="E65" s="63">
        <f>IF(ISNA(VLOOKUP($C65,ИД!$A$2:$D$11,2,0)),0,VLOOKUP($C65,ИД!$A$2:$D$11,3,0))</f>
        <v>0</v>
      </c>
      <c r="F65" s="63">
        <f>IF(ISNA(VLOOKUP($C65,ИД!$A$2:$D$11,2,0)),0,VLOOKUP($C65,ИД!$A$2:$D$11,4,0))</f>
        <v>0</v>
      </c>
      <c r="G65" s="11">
        <v>29</v>
      </c>
      <c r="H65" s="72"/>
      <c r="I65" s="72"/>
      <c r="J65" s="72"/>
      <c r="K65" s="14"/>
      <c r="L65" s="70">
        <f t="shared" si="0"/>
        <v>0</v>
      </c>
      <c r="M65" s="107">
        <f t="shared" si="21"/>
        <v>0</v>
      </c>
      <c r="N65" s="88">
        <f t="shared" si="1"/>
        <v>0</v>
      </c>
      <c r="O65" s="64">
        <f>IF(ISNA(VLOOKUP($C65,ИД!$A$2:$I$11,8,0)),0,VLOOKUP($C65,ИД!$A$2:$I$11,8,0))</f>
        <v>0</v>
      </c>
      <c r="P65" s="65">
        <f>IF(ISNA(VLOOKUP($C65,ИД!$A$2:$I$11,9,0)),0,VLOOKUP($C65,ИД!$A$2:$I$11,9,0))</f>
        <v>0</v>
      </c>
      <c r="Q65" s="65">
        <f t="shared" si="22"/>
        <v>0</v>
      </c>
      <c r="R65" s="71">
        <f t="shared" si="23"/>
        <v>0</v>
      </c>
      <c r="S65" s="71">
        <f t="shared" si="24"/>
        <v>0</v>
      </c>
      <c r="T65" s="89">
        <f t="shared" si="25"/>
        <v>0</v>
      </c>
      <c r="U65" s="96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7">
        <f>IF(ISNA(VLOOKUP($C65,ИД!$A$2:$J$11,10,0)),0,VLOOKUP($C65,ИД!$A$2:$J$11,10,0))</f>
        <v>0</v>
      </c>
      <c r="Y65" s="100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1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6"/>
      <c r="B66" s="13"/>
      <c r="C66" s="13"/>
      <c r="D66" s="63">
        <f>IF(ISNA(VLOOKUP($C66,ИД!$A$2:$D$11,2,0)),0,VLOOKUP($C66,ИД!$A$2:$D$11,2,0))</f>
        <v>0</v>
      </c>
      <c r="E66" s="63">
        <f>IF(ISNA(VLOOKUP($C66,ИД!$A$2:$D$11,2,0)),0,VLOOKUP($C66,ИД!$A$2:$D$11,3,0))</f>
        <v>0</v>
      </c>
      <c r="F66" s="63">
        <f>IF(ISNA(VLOOKUP($C66,ИД!$A$2:$D$11,2,0)),0,VLOOKUP($C66,ИД!$A$2:$D$11,4,0))</f>
        <v>0</v>
      </c>
      <c r="G66" s="11">
        <v>30</v>
      </c>
      <c r="H66" s="72"/>
      <c r="I66" s="72"/>
      <c r="J66" s="72"/>
      <c r="K66" s="14"/>
      <c r="L66" s="70">
        <f t="shared" si="0"/>
        <v>0</v>
      </c>
      <c r="M66" s="107">
        <f t="shared" si="21"/>
        <v>0</v>
      </c>
      <c r="N66" s="88">
        <f t="shared" si="1"/>
        <v>0</v>
      </c>
      <c r="O66" s="64">
        <f>IF(ISNA(VLOOKUP($C66,ИД!$A$2:$I$11,8,0)),0,VLOOKUP($C66,ИД!$A$2:$I$11,8,0))</f>
        <v>0</v>
      </c>
      <c r="P66" s="65">
        <f>IF(ISNA(VLOOKUP($C66,ИД!$A$2:$I$11,9,0)),0,VLOOKUP($C66,ИД!$A$2:$I$11,9,0))</f>
        <v>0</v>
      </c>
      <c r="Q66" s="65">
        <f t="shared" si="22"/>
        <v>0</v>
      </c>
      <c r="R66" s="71">
        <f t="shared" si="23"/>
        <v>0</v>
      </c>
      <c r="S66" s="71">
        <f t="shared" si="24"/>
        <v>0</v>
      </c>
      <c r="T66" s="89">
        <f t="shared" si="25"/>
        <v>0</v>
      </c>
      <c r="U66" s="96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7">
        <f>IF(ISNA(VLOOKUP($C66,ИД!$A$2:$J$11,10,0)),0,VLOOKUP($C66,ИД!$A$2:$J$11,10,0))</f>
        <v>0</v>
      </c>
      <c r="Y66" s="100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1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6"/>
      <c r="B67" s="13"/>
      <c r="C67" s="13"/>
      <c r="D67" s="63">
        <f>IF(ISNA(VLOOKUP($C67,ИД!$A$2:$D$11,2,0)),0,VLOOKUP($C67,ИД!$A$2:$D$11,2,0))</f>
        <v>0</v>
      </c>
      <c r="E67" s="63">
        <f>IF(ISNA(VLOOKUP($C67,ИД!$A$2:$D$11,2,0)),0,VLOOKUP($C67,ИД!$A$2:$D$11,3,0))</f>
        <v>0</v>
      </c>
      <c r="F67" s="63">
        <f>IF(ISNA(VLOOKUP($C67,ИД!$A$2:$D$11,2,0)),0,VLOOKUP($C67,ИД!$A$2:$D$11,4,0))</f>
        <v>0</v>
      </c>
      <c r="G67" s="11">
        <v>31</v>
      </c>
      <c r="H67" s="72"/>
      <c r="I67" s="72"/>
      <c r="J67" s="72"/>
      <c r="K67" s="14"/>
      <c r="L67" s="70">
        <f t="shared" si="0"/>
        <v>0</v>
      </c>
      <c r="M67" s="107">
        <f t="shared" si="21"/>
        <v>0</v>
      </c>
      <c r="N67" s="88">
        <f t="shared" si="1"/>
        <v>0</v>
      </c>
      <c r="O67" s="64">
        <f>IF(ISNA(VLOOKUP($C67,ИД!$A$2:$I$11,8,0)),0,VLOOKUP($C67,ИД!$A$2:$I$11,8,0))</f>
        <v>0</v>
      </c>
      <c r="P67" s="65">
        <f>IF(ISNA(VLOOKUP($C67,ИД!$A$2:$I$11,9,0)),0,VLOOKUP($C67,ИД!$A$2:$I$11,9,0))</f>
        <v>0</v>
      </c>
      <c r="Q67" s="65">
        <f t="shared" si="22"/>
        <v>0</v>
      </c>
      <c r="R67" s="71">
        <f t="shared" si="23"/>
        <v>0</v>
      </c>
      <c r="S67" s="71">
        <f t="shared" si="24"/>
        <v>0</v>
      </c>
      <c r="T67" s="89">
        <f t="shared" si="25"/>
        <v>0</v>
      </c>
      <c r="U67" s="96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7">
        <f>IF(ISNA(VLOOKUP($C67,ИД!$A$2:$J$11,10,0)),0,VLOOKUP($C67,ИД!$A$2:$J$11,10,0))</f>
        <v>0</v>
      </c>
      <c r="Y67" s="100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1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6"/>
      <c r="B68" s="13"/>
      <c r="C68" s="13"/>
      <c r="D68" s="63">
        <f>IF(ISNA(VLOOKUP($C68,ИД!$A$2:$D$11,2,0)),0,VLOOKUP($C68,ИД!$A$2:$D$11,2,0))</f>
        <v>0</v>
      </c>
      <c r="E68" s="63">
        <f>IF(ISNA(VLOOKUP($C68,ИД!$A$2:$D$11,2,0)),0,VLOOKUP($C68,ИД!$A$2:$D$11,3,0))</f>
        <v>0</v>
      </c>
      <c r="F68" s="63">
        <f>IF(ISNA(VLOOKUP($C68,ИД!$A$2:$D$11,2,0)),0,VLOOKUP($C68,ИД!$A$2:$D$11,4,0))</f>
        <v>0</v>
      </c>
      <c r="G68" s="11">
        <v>32</v>
      </c>
      <c r="H68" s="72"/>
      <c r="I68" s="72"/>
      <c r="J68" s="72"/>
      <c r="K68" s="14"/>
      <c r="L68" s="70">
        <f t="shared" si="0"/>
        <v>0</v>
      </c>
      <c r="M68" s="107">
        <f t="shared" si="21"/>
        <v>0</v>
      </c>
      <c r="N68" s="88">
        <f t="shared" si="1"/>
        <v>0</v>
      </c>
      <c r="O68" s="64">
        <f>IF(ISNA(VLOOKUP($C68,ИД!$A$2:$I$11,8,0)),0,VLOOKUP($C68,ИД!$A$2:$I$11,8,0))</f>
        <v>0</v>
      </c>
      <c r="P68" s="65">
        <f>IF(ISNA(VLOOKUP($C68,ИД!$A$2:$I$11,9,0)),0,VLOOKUP($C68,ИД!$A$2:$I$11,9,0))</f>
        <v>0</v>
      </c>
      <c r="Q68" s="65">
        <f t="shared" si="22"/>
        <v>0</v>
      </c>
      <c r="R68" s="71">
        <f t="shared" si="23"/>
        <v>0</v>
      </c>
      <c r="S68" s="71">
        <f t="shared" si="24"/>
        <v>0</v>
      </c>
      <c r="T68" s="89">
        <f t="shared" si="25"/>
        <v>0</v>
      </c>
      <c r="U68" s="96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7">
        <f>IF(ISNA(VLOOKUP($C68,ИД!$A$2:$J$11,10,0)),0,VLOOKUP($C68,ИД!$A$2:$J$11,10,0))</f>
        <v>0</v>
      </c>
      <c r="Y68" s="100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1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6"/>
      <c r="B69" s="13"/>
      <c r="C69" s="13"/>
      <c r="D69" s="63">
        <f>IF(ISNA(VLOOKUP($C69,ИД!$A$2:$D$11,2,0)),0,VLOOKUP($C69,ИД!$A$2:$D$11,2,0))</f>
        <v>0</v>
      </c>
      <c r="E69" s="63">
        <f>IF(ISNA(VLOOKUP($C69,ИД!$A$2:$D$11,2,0)),0,VLOOKUP($C69,ИД!$A$2:$D$11,3,0))</f>
        <v>0</v>
      </c>
      <c r="F69" s="63">
        <f>IF(ISNA(VLOOKUP($C69,ИД!$A$2:$D$11,2,0)),0,VLOOKUP($C69,ИД!$A$2:$D$11,4,0))</f>
        <v>0</v>
      </c>
      <c r="G69" s="11">
        <v>33</v>
      </c>
      <c r="H69" s="72"/>
      <c r="I69" s="72"/>
      <c r="J69" s="72"/>
      <c r="K69" s="14"/>
      <c r="L69" s="70">
        <f t="shared" ref="L69:L132" si="27">F69*B69*K69/1000*G69</f>
        <v>0</v>
      </c>
      <c r="M69" s="107">
        <f t="shared" si="21"/>
        <v>0</v>
      </c>
      <c r="N69" s="88">
        <f t="shared" ref="N69:N132" si="28">B69</f>
        <v>0</v>
      </c>
      <c r="O69" s="64">
        <f>IF(ISNA(VLOOKUP($C69,ИД!$A$2:$I$11,8,0)),0,VLOOKUP($C69,ИД!$A$2:$I$11,8,0))</f>
        <v>0</v>
      </c>
      <c r="P69" s="65">
        <f>IF(ISNA(VLOOKUP($C69,ИД!$A$2:$I$11,9,0)),0,VLOOKUP($C69,ИД!$A$2:$I$11,9,0))</f>
        <v>0</v>
      </c>
      <c r="Q69" s="65">
        <f t="shared" si="22"/>
        <v>0</v>
      </c>
      <c r="R69" s="71">
        <f t="shared" si="23"/>
        <v>0</v>
      </c>
      <c r="S69" s="71">
        <f t="shared" si="24"/>
        <v>0</v>
      </c>
      <c r="T69" s="89">
        <f t="shared" si="25"/>
        <v>0</v>
      </c>
      <c r="U69" s="96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7">
        <f>IF(ISNA(VLOOKUP($C69,ИД!$A$2:$J$11,10,0)),0,VLOOKUP($C69,ИД!$A$2:$J$11,10,0))</f>
        <v>0</v>
      </c>
      <c r="Y69" s="100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1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6"/>
      <c r="B70" s="13"/>
      <c r="C70" s="13"/>
      <c r="D70" s="63">
        <f>IF(ISNA(VLOOKUP($C70,ИД!$A$2:$D$11,2,0)),0,VLOOKUP($C70,ИД!$A$2:$D$11,2,0))</f>
        <v>0</v>
      </c>
      <c r="E70" s="63">
        <f>IF(ISNA(VLOOKUP($C70,ИД!$A$2:$D$11,2,0)),0,VLOOKUP($C70,ИД!$A$2:$D$11,3,0))</f>
        <v>0</v>
      </c>
      <c r="F70" s="63">
        <f>IF(ISNA(VLOOKUP($C70,ИД!$A$2:$D$11,2,0)),0,VLOOKUP($C70,ИД!$A$2:$D$11,4,0))</f>
        <v>0</v>
      </c>
      <c r="G70" s="11">
        <v>34</v>
      </c>
      <c r="H70" s="72"/>
      <c r="I70" s="72"/>
      <c r="J70" s="72"/>
      <c r="K70" s="14"/>
      <c r="L70" s="70">
        <f t="shared" si="27"/>
        <v>0</v>
      </c>
      <c r="M70" s="107">
        <f t="shared" si="21"/>
        <v>0</v>
      </c>
      <c r="N70" s="88">
        <f t="shared" si="28"/>
        <v>0</v>
      </c>
      <c r="O70" s="64">
        <f>IF(ISNA(VLOOKUP($C70,ИД!$A$2:$I$11,8,0)),0,VLOOKUP($C70,ИД!$A$2:$I$11,8,0))</f>
        <v>0</v>
      </c>
      <c r="P70" s="65">
        <f>IF(ISNA(VLOOKUP($C70,ИД!$A$2:$I$11,9,0)),0,VLOOKUP($C70,ИД!$A$2:$I$11,9,0))</f>
        <v>0</v>
      </c>
      <c r="Q70" s="65">
        <f t="shared" si="22"/>
        <v>0</v>
      </c>
      <c r="R70" s="71">
        <f t="shared" si="23"/>
        <v>0</v>
      </c>
      <c r="S70" s="71">
        <f t="shared" si="24"/>
        <v>0</v>
      </c>
      <c r="T70" s="89">
        <f t="shared" si="25"/>
        <v>0</v>
      </c>
      <c r="U70" s="96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7">
        <f>IF(ISNA(VLOOKUP($C70,ИД!$A$2:$J$11,10,0)),0,VLOOKUP($C70,ИД!$A$2:$J$11,10,0))</f>
        <v>0</v>
      </c>
      <c r="Y70" s="100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1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6"/>
      <c r="B71" s="13"/>
      <c r="C71" s="13"/>
      <c r="D71" s="63">
        <f>IF(ISNA(VLOOKUP($C71,ИД!$A$2:$D$11,2,0)),0,VLOOKUP($C71,ИД!$A$2:$D$11,2,0))</f>
        <v>0</v>
      </c>
      <c r="E71" s="63">
        <f>IF(ISNA(VLOOKUP($C71,ИД!$A$2:$D$11,2,0)),0,VLOOKUP($C71,ИД!$A$2:$D$11,3,0))</f>
        <v>0</v>
      </c>
      <c r="F71" s="63">
        <f>IF(ISNA(VLOOKUP($C71,ИД!$A$2:$D$11,2,0)),0,VLOOKUP($C71,ИД!$A$2:$D$11,4,0))</f>
        <v>0</v>
      </c>
      <c r="G71" s="11">
        <v>35</v>
      </c>
      <c r="H71" s="72"/>
      <c r="I71" s="72"/>
      <c r="J71" s="72"/>
      <c r="K71" s="14"/>
      <c r="L71" s="70">
        <f t="shared" si="27"/>
        <v>0</v>
      </c>
      <c r="M71" s="107">
        <f t="shared" si="21"/>
        <v>0</v>
      </c>
      <c r="N71" s="88">
        <f t="shared" si="28"/>
        <v>0</v>
      </c>
      <c r="O71" s="64">
        <f>IF(ISNA(VLOOKUP($C71,ИД!$A$2:$I$11,8,0)),0,VLOOKUP($C71,ИД!$A$2:$I$11,8,0))</f>
        <v>0</v>
      </c>
      <c r="P71" s="65">
        <f>IF(ISNA(VLOOKUP($C71,ИД!$A$2:$I$11,9,0)),0,VLOOKUP($C71,ИД!$A$2:$I$11,9,0))</f>
        <v>0</v>
      </c>
      <c r="Q71" s="65">
        <f t="shared" si="22"/>
        <v>0</v>
      </c>
      <c r="R71" s="71">
        <f t="shared" si="23"/>
        <v>0</v>
      </c>
      <c r="S71" s="71">
        <f t="shared" si="24"/>
        <v>0</v>
      </c>
      <c r="T71" s="89">
        <f t="shared" si="25"/>
        <v>0</v>
      </c>
      <c r="U71" s="96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7">
        <f>IF(ISNA(VLOOKUP($C71,ИД!$A$2:$J$11,10,0)),0,VLOOKUP($C71,ИД!$A$2:$J$11,10,0))</f>
        <v>0</v>
      </c>
      <c r="Y71" s="100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1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6"/>
      <c r="B72" s="13"/>
      <c r="C72" s="13"/>
      <c r="D72" s="63">
        <f>IF(ISNA(VLOOKUP($C72,ИД!$A$2:$D$11,2,0)),0,VLOOKUP($C72,ИД!$A$2:$D$11,2,0))</f>
        <v>0</v>
      </c>
      <c r="E72" s="63">
        <f>IF(ISNA(VLOOKUP($C72,ИД!$A$2:$D$11,2,0)),0,VLOOKUP($C72,ИД!$A$2:$D$11,3,0))</f>
        <v>0</v>
      </c>
      <c r="F72" s="63">
        <f>IF(ISNA(VLOOKUP($C72,ИД!$A$2:$D$11,2,0)),0,VLOOKUP($C72,ИД!$A$2:$D$11,4,0))</f>
        <v>0</v>
      </c>
      <c r="G72" s="11">
        <v>36</v>
      </c>
      <c r="H72" s="72"/>
      <c r="I72" s="72"/>
      <c r="J72" s="72"/>
      <c r="K72" s="14"/>
      <c r="L72" s="70">
        <f t="shared" si="27"/>
        <v>0</v>
      </c>
      <c r="M72" s="107">
        <f t="shared" si="21"/>
        <v>0</v>
      </c>
      <c r="N72" s="88">
        <f t="shared" si="28"/>
        <v>0</v>
      </c>
      <c r="O72" s="64">
        <f>IF(ISNA(VLOOKUP($C72,ИД!$A$2:$I$11,8,0)),0,VLOOKUP($C72,ИД!$A$2:$I$11,8,0))</f>
        <v>0</v>
      </c>
      <c r="P72" s="65">
        <f>IF(ISNA(VLOOKUP($C72,ИД!$A$2:$I$11,9,0)),0,VLOOKUP($C72,ИД!$A$2:$I$11,9,0))</f>
        <v>0</v>
      </c>
      <c r="Q72" s="65">
        <f t="shared" si="22"/>
        <v>0</v>
      </c>
      <c r="R72" s="71">
        <f t="shared" si="23"/>
        <v>0</v>
      </c>
      <c r="S72" s="71">
        <f t="shared" si="24"/>
        <v>0</v>
      </c>
      <c r="T72" s="89">
        <f t="shared" si="25"/>
        <v>0</v>
      </c>
      <c r="U72" s="96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7">
        <f>IF(ISNA(VLOOKUP($C72,ИД!$A$2:$J$11,10,0)),0,VLOOKUP($C72,ИД!$A$2:$J$11,10,0))</f>
        <v>0</v>
      </c>
      <c r="Y72" s="100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1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6"/>
      <c r="B73" s="13"/>
      <c r="C73" s="13"/>
      <c r="D73" s="63">
        <f>IF(ISNA(VLOOKUP($C73,ИД!$A$2:$D$11,2,0)),0,VLOOKUP($C73,ИД!$A$2:$D$11,2,0))</f>
        <v>0</v>
      </c>
      <c r="E73" s="63">
        <f>IF(ISNA(VLOOKUP($C73,ИД!$A$2:$D$11,2,0)),0,VLOOKUP($C73,ИД!$A$2:$D$11,3,0))</f>
        <v>0</v>
      </c>
      <c r="F73" s="63">
        <f>IF(ISNA(VLOOKUP($C73,ИД!$A$2:$D$11,2,0)),0,VLOOKUP($C73,ИД!$A$2:$D$11,4,0))</f>
        <v>0</v>
      </c>
      <c r="G73" s="11">
        <v>37</v>
      </c>
      <c r="H73" s="72"/>
      <c r="I73" s="72"/>
      <c r="J73" s="72"/>
      <c r="K73" s="14"/>
      <c r="L73" s="70">
        <f t="shared" si="27"/>
        <v>0</v>
      </c>
      <c r="M73" s="107">
        <f t="shared" si="21"/>
        <v>0</v>
      </c>
      <c r="N73" s="88">
        <f t="shared" si="28"/>
        <v>0</v>
      </c>
      <c r="O73" s="64">
        <f>IF(ISNA(VLOOKUP($C73,ИД!$A$2:$I$11,8,0)),0,VLOOKUP($C73,ИД!$A$2:$I$11,8,0))</f>
        <v>0</v>
      </c>
      <c r="P73" s="65">
        <f>IF(ISNA(VLOOKUP($C73,ИД!$A$2:$I$11,9,0)),0,VLOOKUP($C73,ИД!$A$2:$I$11,9,0))</f>
        <v>0</v>
      </c>
      <c r="Q73" s="65">
        <f t="shared" si="22"/>
        <v>0</v>
      </c>
      <c r="R73" s="71">
        <f t="shared" si="23"/>
        <v>0</v>
      </c>
      <c r="S73" s="71">
        <f t="shared" si="24"/>
        <v>0</v>
      </c>
      <c r="T73" s="89">
        <f t="shared" si="25"/>
        <v>0</v>
      </c>
      <c r="U73" s="96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7">
        <f>IF(ISNA(VLOOKUP($C73,ИД!$A$2:$J$11,10,0)),0,VLOOKUP($C73,ИД!$A$2:$J$11,10,0))</f>
        <v>0</v>
      </c>
      <c r="Y73" s="100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1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6"/>
      <c r="B74" s="13"/>
      <c r="C74" s="13"/>
      <c r="D74" s="63">
        <f>IF(ISNA(VLOOKUP($C74,ИД!$A$2:$D$11,2,0)),0,VLOOKUP($C74,ИД!$A$2:$D$11,2,0))</f>
        <v>0</v>
      </c>
      <c r="E74" s="63">
        <f>IF(ISNA(VLOOKUP($C74,ИД!$A$2:$D$11,2,0)),0,VLOOKUP($C74,ИД!$A$2:$D$11,3,0))</f>
        <v>0</v>
      </c>
      <c r="F74" s="63">
        <f>IF(ISNA(VLOOKUP($C74,ИД!$A$2:$D$11,2,0)),0,VLOOKUP($C74,ИД!$A$2:$D$11,4,0))</f>
        <v>0</v>
      </c>
      <c r="G74" s="11">
        <v>38</v>
      </c>
      <c r="H74" s="72"/>
      <c r="I74" s="72"/>
      <c r="J74" s="72"/>
      <c r="K74" s="14"/>
      <c r="L74" s="70">
        <f t="shared" si="27"/>
        <v>0</v>
      </c>
      <c r="M74" s="107">
        <f t="shared" si="21"/>
        <v>0</v>
      </c>
      <c r="N74" s="88">
        <f t="shared" si="28"/>
        <v>0</v>
      </c>
      <c r="O74" s="64">
        <f>IF(ISNA(VLOOKUP($C74,ИД!$A$2:$I$11,8,0)),0,VLOOKUP($C74,ИД!$A$2:$I$11,8,0))</f>
        <v>0</v>
      </c>
      <c r="P74" s="65">
        <f>IF(ISNA(VLOOKUP($C74,ИД!$A$2:$I$11,9,0)),0,VLOOKUP($C74,ИД!$A$2:$I$11,9,0))</f>
        <v>0</v>
      </c>
      <c r="Q74" s="65">
        <f t="shared" si="22"/>
        <v>0</v>
      </c>
      <c r="R74" s="71">
        <f t="shared" si="23"/>
        <v>0</v>
      </c>
      <c r="S74" s="71">
        <f t="shared" si="24"/>
        <v>0</v>
      </c>
      <c r="T74" s="89">
        <f t="shared" si="25"/>
        <v>0</v>
      </c>
      <c r="U74" s="96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7">
        <f>IF(ISNA(VLOOKUP($C74,ИД!$A$2:$J$11,10,0)),0,VLOOKUP($C74,ИД!$A$2:$J$11,10,0))</f>
        <v>0</v>
      </c>
      <c r="Y74" s="100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1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6"/>
      <c r="B75" s="13"/>
      <c r="C75" s="13"/>
      <c r="D75" s="63">
        <f>IF(ISNA(VLOOKUP($C75,ИД!$A$2:$D$11,2,0)),0,VLOOKUP($C75,ИД!$A$2:$D$11,2,0))</f>
        <v>0</v>
      </c>
      <c r="E75" s="63">
        <f>IF(ISNA(VLOOKUP($C75,ИД!$A$2:$D$11,2,0)),0,VLOOKUP($C75,ИД!$A$2:$D$11,3,0))</f>
        <v>0</v>
      </c>
      <c r="F75" s="63">
        <f>IF(ISNA(VLOOKUP($C75,ИД!$A$2:$D$11,2,0)),0,VLOOKUP($C75,ИД!$A$2:$D$11,4,0))</f>
        <v>0</v>
      </c>
      <c r="G75" s="11">
        <v>39</v>
      </c>
      <c r="H75" s="72"/>
      <c r="I75" s="72"/>
      <c r="J75" s="72"/>
      <c r="K75" s="14"/>
      <c r="L75" s="70">
        <f t="shared" si="27"/>
        <v>0</v>
      </c>
      <c r="M75" s="107">
        <f t="shared" si="21"/>
        <v>0</v>
      </c>
      <c r="N75" s="88">
        <f t="shared" si="28"/>
        <v>0</v>
      </c>
      <c r="O75" s="64">
        <f>IF(ISNA(VLOOKUP($C75,ИД!$A$2:$I$11,8,0)),0,VLOOKUP($C75,ИД!$A$2:$I$11,8,0))</f>
        <v>0</v>
      </c>
      <c r="P75" s="65">
        <f>IF(ISNA(VLOOKUP($C75,ИД!$A$2:$I$11,9,0)),0,VLOOKUP($C75,ИД!$A$2:$I$11,9,0))</f>
        <v>0</v>
      </c>
      <c r="Q75" s="65">
        <f t="shared" si="22"/>
        <v>0</v>
      </c>
      <c r="R75" s="71">
        <f t="shared" si="23"/>
        <v>0</v>
      </c>
      <c r="S75" s="71">
        <f t="shared" si="24"/>
        <v>0</v>
      </c>
      <c r="T75" s="89">
        <f t="shared" si="25"/>
        <v>0</v>
      </c>
      <c r="U75" s="96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7">
        <f>IF(ISNA(VLOOKUP($C75,ИД!$A$2:$J$11,10,0)),0,VLOOKUP($C75,ИД!$A$2:$J$11,10,0))</f>
        <v>0</v>
      </c>
      <c r="Y75" s="100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1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6"/>
      <c r="B76" s="13"/>
      <c r="C76" s="13"/>
      <c r="D76" s="63">
        <f>IF(ISNA(VLOOKUP($C76,ИД!$A$2:$D$11,2,0)),0,VLOOKUP($C76,ИД!$A$2:$D$11,2,0))</f>
        <v>0</v>
      </c>
      <c r="E76" s="63">
        <f>IF(ISNA(VLOOKUP($C76,ИД!$A$2:$D$11,2,0)),0,VLOOKUP($C76,ИД!$A$2:$D$11,3,0))</f>
        <v>0</v>
      </c>
      <c r="F76" s="63">
        <f>IF(ISNA(VLOOKUP($C76,ИД!$A$2:$D$11,2,0)),0,VLOOKUP($C76,ИД!$A$2:$D$11,4,0))</f>
        <v>0</v>
      </c>
      <c r="G76" s="11">
        <v>40</v>
      </c>
      <c r="H76" s="72"/>
      <c r="I76" s="72"/>
      <c r="J76" s="72"/>
      <c r="K76" s="14"/>
      <c r="L76" s="70">
        <f t="shared" si="27"/>
        <v>0</v>
      </c>
      <c r="M76" s="107">
        <f t="shared" si="21"/>
        <v>0</v>
      </c>
      <c r="N76" s="88">
        <f t="shared" si="28"/>
        <v>0</v>
      </c>
      <c r="O76" s="64">
        <f>IF(ISNA(VLOOKUP($C76,ИД!$A$2:$I$11,8,0)),0,VLOOKUP($C76,ИД!$A$2:$I$11,8,0))</f>
        <v>0</v>
      </c>
      <c r="P76" s="65">
        <f>IF(ISNA(VLOOKUP($C76,ИД!$A$2:$I$11,9,0)),0,VLOOKUP($C76,ИД!$A$2:$I$11,9,0))</f>
        <v>0</v>
      </c>
      <c r="Q76" s="65">
        <f t="shared" si="22"/>
        <v>0</v>
      </c>
      <c r="R76" s="71">
        <f t="shared" si="23"/>
        <v>0</v>
      </c>
      <c r="S76" s="71">
        <f t="shared" si="24"/>
        <v>0</v>
      </c>
      <c r="T76" s="89">
        <f t="shared" si="25"/>
        <v>0</v>
      </c>
      <c r="U76" s="96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7">
        <f>IF(ISNA(VLOOKUP($C76,ИД!$A$2:$J$11,10,0)),0,VLOOKUP($C76,ИД!$A$2:$J$11,10,0))</f>
        <v>0</v>
      </c>
      <c r="Y76" s="100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1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6"/>
      <c r="B77" s="13"/>
      <c r="C77" s="13"/>
      <c r="D77" s="63">
        <f>IF(ISNA(VLOOKUP($C77,ИД!$A$2:$D$11,2,0)),0,VLOOKUP($C77,ИД!$A$2:$D$11,2,0))</f>
        <v>0</v>
      </c>
      <c r="E77" s="63">
        <f>IF(ISNA(VLOOKUP($C77,ИД!$A$2:$D$11,2,0)),0,VLOOKUP($C77,ИД!$A$2:$D$11,3,0))</f>
        <v>0</v>
      </c>
      <c r="F77" s="63">
        <f>IF(ISNA(VLOOKUP($C77,ИД!$A$2:$D$11,2,0)),0,VLOOKUP($C77,ИД!$A$2:$D$11,4,0))</f>
        <v>0</v>
      </c>
      <c r="G77" s="11">
        <v>41</v>
      </c>
      <c r="H77" s="72"/>
      <c r="I77" s="72"/>
      <c r="J77" s="72"/>
      <c r="K77" s="14"/>
      <c r="L77" s="70">
        <f t="shared" si="27"/>
        <v>0</v>
      </c>
      <c r="M77" s="107">
        <f t="shared" si="21"/>
        <v>0</v>
      </c>
      <c r="N77" s="88">
        <f t="shared" si="28"/>
        <v>0</v>
      </c>
      <c r="O77" s="64">
        <f>IF(ISNA(VLOOKUP($C77,ИД!$A$2:$I$11,8,0)),0,VLOOKUP($C77,ИД!$A$2:$I$11,8,0))</f>
        <v>0</v>
      </c>
      <c r="P77" s="65">
        <f>IF(ISNA(VLOOKUP($C77,ИД!$A$2:$I$11,9,0)),0,VLOOKUP($C77,ИД!$A$2:$I$11,9,0))</f>
        <v>0</v>
      </c>
      <c r="Q77" s="65">
        <f t="shared" si="22"/>
        <v>0</v>
      </c>
      <c r="R77" s="71">
        <f t="shared" si="23"/>
        <v>0</v>
      </c>
      <c r="S77" s="71">
        <f t="shared" si="24"/>
        <v>0</v>
      </c>
      <c r="T77" s="89">
        <f t="shared" si="25"/>
        <v>0</v>
      </c>
      <c r="U77" s="96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7">
        <f>IF(ISNA(VLOOKUP($C77,ИД!$A$2:$J$11,10,0)),0,VLOOKUP($C77,ИД!$A$2:$J$11,10,0))</f>
        <v>0</v>
      </c>
      <c r="Y77" s="100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1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6"/>
      <c r="B78" s="13"/>
      <c r="C78" s="13"/>
      <c r="D78" s="63">
        <f>IF(ISNA(VLOOKUP($C78,ИД!$A$2:$D$11,2,0)),0,VLOOKUP($C78,ИД!$A$2:$D$11,2,0))</f>
        <v>0</v>
      </c>
      <c r="E78" s="63">
        <f>IF(ISNA(VLOOKUP($C78,ИД!$A$2:$D$11,2,0)),0,VLOOKUP($C78,ИД!$A$2:$D$11,3,0))</f>
        <v>0</v>
      </c>
      <c r="F78" s="63">
        <f>IF(ISNA(VLOOKUP($C78,ИД!$A$2:$D$11,2,0)),0,VLOOKUP($C78,ИД!$A$2:$D$11,4,0))</f>
        <v>0</v>
      </c>
      <c r="G78" s="11">
        <v>42</v>
      </c>
      <c r="H78" s="72"/>
      <c r="I78" s="72"/>
      <c r="J78" s="72"/>
      <c r="K78" s="14"/>
      <c r="L78" s="70">
        <f t="shared" si="27"/>
        <v>0</v>
      </c>
      <c r="M78" s="107">
        <f t="shared" si="21"/>
        <v>0</v>
      </c>
      <c r="N78" s="88">
        <f t="shared" si="28"/>
        <v>0</v>
      </c>
      <c r="O78" s="64">
        <f>IF(ISNA(VLOOKUP($C78,ИД!$A$2:$I$11,8,0)),0,VLOOKUP($C78,ИД!$A$2:$I$11,8,0))</f>
        <v>0</v>
      </c>
      <c r="P78" s="65">
        <f>IF(ISNA(VLOOKUP($C78,ИД!$A$2:$I$11,9,0)),0,VLOOKUP($C78,ИД!$A$2:$I$11,9,0))</f>
        <v>0</v>
      </c>
      <c r="Q78" s="65">
        <f t="shared" si="22"/>
        <v>0</v>
      </c>
      <c r="R78" s="71">
        <f t="shared" si="23"/>
        <v>0</v>
      </c>
      <c r="S78" s="71">
        <f t="shared" si="24"/>
        <v>0</v>
      </c>
      <c r="T78" s="89">
        <f t="shared" si="25"/>
        <v>0</v>
      </c>
      <c r="U78" s="96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7">
        <f>IF(ISNA(VLOOKUP($C78,ИД!$A$2:$J$11,10,0)),0,VLOOKUP($C78,ИД!$A$2:$J$11,10,0))</f>
        <v>0</v>
      </c>
      <c r="Y78" s="100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1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6"/>
      <c r="B79" s="13"/>
      <c r="C79" s="13"/>
      <c r="D79" s="63">
        <f>IF(ISNA(VLOOKUP($C79,ИД!$A$2:$D$11,2,0)),0,VLOOKUP($C79,ИД!$A$2:$D$11,2,0))</f>
        <v>0</v>
      </c>
      <c r="E79" s="63">
        <f>IF(ISNA(VLOOKUP($C79,ИД!$A$2:$D$11,2,0)),0,VLOOKUP($C79,ИД!$A$2:$D$11,3,0))</f>
        <v>0</v>
      </c>
      <c r="F79" s="63">
        <f>IF(ISNA(VLOOKUP($C79,ИД!$A$2:$D$11,2,0)),0,VLOOKUP($C79,ИД!$A$2:$D$11,4,0))</f>
        <v>0</v>
      </c>
      <c r="G79" s="11">
        <v>41</v>
      </c>
      <c r="H79" s="72"/>
      <c r="I79" s="72"/>
      <c r="J79" s="72"/>
      <c r="K79" s="14"/>
      <c r="L79" s="70">
        <f t="shared" si="27"/>
        <v>0</v>
      </c>
      <c r="M79" s="107">
        <f t="shared" si="15"/>
        <v>0</v>
      </c>
      <c r="N79" s="88">
        <f t="shared" si="28"/>
        <v>0</v>
      </c>
      <c r="O79" s="64">
        <f>IF(ISNA(VLOOKUP($C79,ИД!$A$2:$I$11,8,0)),0,VLOOKUP($C79,ИД!$A$2:$I$11,8,0))</f>
        <v>0</v>
      </c>
      <c r="P79" s="65">
        <f>IF(ISNA(VLOOKUP($C79,ИД!$A$2:$I$11,9,0)),0,VLOOKUP($C79,ИД!$A$2:$I$11,9,0))</f>
        <v>0</v>
      </c>
      <c r="Q79" s="65">
        <f t="shared" si="16"/>
        <v>0</v>
      </c>
      <c r="R79" s="71">
        <f t="shared" si="17"/>
        <v>0</v>
      </c>
      <c r="S79" s="71">
        <f t="shared" si="18"/>
        <v>0</v>
      </c>
      <c r="T79" s="89">
        <f t="shared" si="19"/>
        <v>0</v>
      </c>
      <c r="U79" s="96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7">
        <f>IF(ISNA(VLOOKUP($C79,ИД!$A$2:$J$11,10,0)),0,VLOOKUP($C79,ИД!$A$2:$J$11,10,0))</f>
        <v>0</v>
      </c>
      <c r="Y79" s="100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1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6"/>
      <c r="B80" s="13"/>
      <c r="C80" s="13"/>
      <c r="D80" s="63">
        <f>IF(ISNA(VLOOKUP($C80,ИД!$A$2:$D$11,2,0)),0,VLOOKUP($C80,ИД!$A$2:$D$11,2,0))</f>
        <v>0</v>
      </c>
      <c r="E80" s="63">
        <f>IF(ISNA(VLOOKUP($C80,ИД!$A$2:$D$11,2,0)),0,VLOOKUP($C80,ИД!$A$2:$D$11,3,0))</f>
        <v>0</v>
      </c>
      <c r="F80" s="63">
        <f>IF(ISNA(VLOOKUP($C80,ИД!$A$2:$D$11,2,0)),0,VLOOKUP($C80,ИД!$A$2:$D$11,4,0))</f>
        <v>0</v>
      </c>
      <c r="G80" s="11">
        <v>42</v>
      </c>
      <c r="H80" s="72"/>
      <c r="I80" s="72"/>
      <c r="J80" s="72"/>
      <c r="K80" s="14"/>
      <c r="L80" s="70">
        <f t="shared" si="27"/>
        <v>0</v>
      </c>
      <c r="M80" s="107">
        <f t="shared" si="15"/>
        <v>0</v>
      </c>
      <c r="N80" s="88">
        <f t="shared" si="28"/>
        <v>0</v>
      </c>
      <c r="O80" s="64">
        <f>IF(ISNA(VLOOKUP($C80,ИД!$A$2:$I$11,8,0)),0,VLOOKUP($C80,ИД!$A$2:$I$11,8,0))</f>
        <v>0</v>
      </c>
      <c r="P80" s="65">
        <f>IF(ISNA(VLOOKUP($C80,ИД!$A$2:$I$11,9,0)),0,VLOOKUP($C80,ИД!$A$2:$I$11,9,0))</f>
        <v>0</v>
      </c>
      <c r="Q80" s="65">
        <f t="shared" si="16"/>
        <v>0</v>
      </c>
      <c r="R80" s="71">
        <f t="shared" si="17"/>
        <v>0</v>
      </c>
      <c r="S80" s="71">
        <f t="shared" si="18"/>
        <v>0</v>
      </c>
      <c r="T80" s="89">
        <f t="shared" si="19"/>
        <v>0</v>
      </c>
      <c r="U80" s="96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7">
        <f>IF(ISNA(VLOOKUP($C80,ИД!$A$2:$J$11,10,0)),0,VLOOKUP($C80,ИД!$A$2:$J$11,10,0))</f>
        <v>0</v>
      </c>
      <c r="Y80" s="100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1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6"/>
      <c r="B81" s="13"/>
      <c r="C81" s="13"/>
      <c r="D81" s="63">
        <f>IF(ISNA(VLOOKUP($C81,ИД!$A$2:$D$11,2,0)),0,VLOOKUP($C81,ИД!$A$2:$D$11,2,0))</f>
        <v>0</v>
      </c>
      <c r="E81" s="63">
        <f>IF(ISNA(VLOOKUP($C81,ИД!$A$2:$D$11,2,0)),0,VLOOKUP($C81,ИД!$A$2:$D$11,3,0))</f>
        <v>0</v>
      </c>
      <c r="F81" s="63">
        <f>IF(ISNA(VLOOKUP($C81,ИД!$A$2:$D$11,2,0)),0,VLOOKUP($C81,ИД!$A$2:$D$11,4,0))</f>
        <v>0</v>
      </c>
      <c r="G81" s="11">
        <v>10</v>
      </c>
      <c r="H81" s="72"/>
      <c r="I81" s="72"/>
      <c r="J81" s="72"/>
      <c r="K81" s="14"/>
      <c r="L81" s="70">
        <f t="shared" si="27"/>
        <v>0</v>
      </c>
      <c r="M81" s="107">
        <f t="shared" si="15"/>
        <v>0</v>
      </c>
      <c r="N81" s="88">
        <f t="shared" si="28"/>
        <v>0</v>
      </c>
      <c r="O81" s="64">
        <f>IF(ISNA(VLOOKUP($C81,ИД!$A$2:$I$11,8,0)),0,VLOOKUP($C81,ИД!$A$2:$I$11,8,0))</f>
        <v>0</v>
      </c>
      <c r="P81" s="65">
        <f>IF(ISNA(VLOOKUP($C81,ИД!$A$2:$I$11,9,0)),0,VLOOKUP($C81,ИД!$A$2:$I$11,9,0))</f>
        <v>0</v>
      </c>
      <c r="Q81" s="65">
        <f t="shared" si="16"/>
        <v>0</v>
      </c>
      <c r="R81" s="71">
        <f t="shared" si="17"/>
        <v>0</v>
      </c>
      <c r="S81" s="71">
        <f t="shared" si="18"/>
        <v>0</v>
      </c>
      <c r="T81" s="89">
        <f t="shared" si="19"/>
        <v>0</v>
      </c>
      <c r="U81" s="96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7">
        <f>IF(ISNA(VLOOKUP($C81,ИД!$A$2:$J$11,10,0)),0,VLOOKUP($C81,ИД!$A$2:$J$11,10,0))</f>
        <v>0</v>
      </c>
      <c r="Y81" s="100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1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6"/>
      <c r="B82" s="13"/>
      <c r="C82" s="13"/>
      <c r="D82" s="63">
        <f>IF(ISNA(VLOOKUP($C82,ИД!$A$2:$D$11,2,0)),0,VLOOKUP($C82,ИД!$A$2:$D$11,2,0))</f>
        <v>0</v>
      </c>
      <c r="E82" s="63">
        <f>IF(ISNA(VLOOKUP($C82,ИД!$A$2:$D$11,2,0)),0,VLOOKUP($C82,ИД!$A$2:$D$11,3,0))</f>
        <v>0</v>
      </c>
      <c r="F82" s="63">
        <f>IF(ISNA(VLOOKUP($C82,ИД!$A$2:$D$11,2,0)),0,VLOOKUP($C82,ИД!$A$2:$D$11,4,0))</f>
        <v>0</v>
      </c>
      <c r="G82" s="11">
        <v>10</v>
      </c>
      <c r="H82" s="72"/>
      <c r="I82" s="72"/>
      <c r="J82" s="72"/>
      <c r="K82" s="14"/>
      <c r="L82" s="70">
        <f t="shared" si="27"/>
        <v>0</v>
      </c>
      <c r="M82" s="107">
        <f t="shared" si="15"/>
        <v>0</v>
      </c>
      <c r="N82" s="88">
        <f t="shared" si="28"/>
        <v>0</v>
      </c>
      <c r="O82" s="64">
        <f>IF(ISNA(VLOOKUP($C82,ИД!$A$2:$I$11,8,0)),0,VLOOKUP($C82,ИД!$A$2:$I$11,8,0))</f>
        <v>0</v>
      </c>
      <c r="P82" s="65">
        <f>IF(ISNA(VLOOKUP($C82,ИД!$A$2:$I$11,9,0)),0,VLOOKUP($C82,ИД!$A$2:$I$11,9,0))</f>
        <v>0</v>
      </c>
      <c r="Q82" s="65">
        <f t="shared" si="16"/>
        <v>0</v>
      </c>
      <c r="R82" s="71">
        <f t="shared" si="17"/>
        <v>0</v>
      </c>
      <c r="S82" s="71">
        <f t="shared" si="18"/>
        <v>0</v>
      </c>
      <c r="T82" s="89">
        <f t="shared" si="19"/>
        <v>0</v>
      </c>
      <c r="U82" s="96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7">
        <f>IF(ISNA(VLOOKUP($C82,ИД!$A$2:$J$11,10,0)),0,VLOOKUP($C82,ИД!$A$2:$J$11,10,0))</f>
        <v>0</v>
      </c>
      <c r="Y82" s="100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1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6"/>
      <c r="B83" s="13"/>
      <c r="C83" s="13"/>
      <c r="D83" s="63">
        <f>IF(ISNA(VLOOKUP($C83,ИД!$A$2:$D$11,2,0)),0,VLOOKUP($C83,ИД!$A$2:$D$11,2,0))</f>
        <v>0</v>
      </c>
      <c r="E83" s="63">
        <f>IF(ISNA(VLOOKUP($C83,ИД!$A$2:$D$11,2,0)),0,VLOOKUP($C83,ИД!$A$2:$D$11,3,0))</f>
        <v>0</v>
      </c>
      <c r="F83" s="63">
        <f>IF(ISNA(VLOOKUP($C83,ИД!$A$2:$D$11,2,0)),0,VLOOKUP($C83,ИД!$A$2:$D$11,4,0))</f>
        <v>0</v>
      </c>
      <c r="G83" s="11">
        <v>11</v>
      </c>
      <c r="H83" s="72"/>
      <c r="I83" s="72"/>
      <c r="J83" s="72"/>
      <c r="K83" s="14"/>
      <c r="L83" s="70">
        <f t="shared" si="27"/>
        <v>0</v>
      </c>
      <c r="M83" s="107">
        <f t="shared" si="15"/>
        <v>0</v>
      </c>
      <c r="N83" s="88">
        <f t="shared" si="28"/>
        <v>0</v>
      </c>
      <c r="O83" s="64">
        <f>IF(ISNA(VLOOKUP($C83,ИД!$A$2:$I$11,8,0)),0,VLOOKUP($C83,ИД!$A$2:$I$11,8,0))</f>
        <v>0</v>
      </c>
      <c r="P83" s="65">
        <f>IF(ISNA(VLOOKUP($C83,ИД!$A$2:$I$11,9,0)),0,VLOOKUP($C83,ИД!$A$2:$I$11,9,0))</f>
        <v>0</v>
      </c>
      <c r="Q83" s="65">
        <f t="shared" si="16"/>
        <v>0</v>
      </c>
      <c r="R83" s="71">
        <f t="shared" si="17"/>
        <v>0</v>
      </c>
      <c r="S83" s="71">
        <f t="shared" si="18"/>
        <v>0</v>
      </c>
      <c r="T83" s="89">
        <f t="shared" si="19"/>
        <v>0</v>
      </c>
      <c r="U83" s="96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7">
        <f>IF(ISNA(VLOOKUP($C83,ИД!$A$2:$J$11,10,0)),0,VLOOKUP($C83,ИД!$A$2:$J$11,10,0))</f>
        <v>0</v>
      </c>
      <c r="Y83" s="100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1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6"/>
      <c r="B84" s="13"/>
      <c r="C84" s="13"/>
      <c r="D84" s="63">
        <f>IF(ISNA(VLOOKUP($C84,ИД!$A$2:$D$11,2,0)),0,VLOOKUP($C84,ИД!$A$2:$D$11,2,0))</f>
        <v>0</v>
      </c>
      <c r="E84" s="63">
        <f>IF(ISNA(VLOOKUP($C84,ИД!$A$2:$D$11,2,0)),0,VLOOKUP($C84,ИД!$A$2:$D$11,3,0))</f>
        <v>0</v>
      </c>
      <c r="F84" s="63">
        <f>IF(ISNA(VLOOKUP($C84,ИД!$A$2:$D$11,2,0)),0,VLOOKUP($C84,ИД!$A$2:$D$11,4,0))</f>
        <v>0</v>
      </c>
      <c r="G84" s="11">
        <v>12</v>
      </c>
      <c r="H84" s="72"/>
      <c r="I84" s="72"/>
      <c r="J84" s="72"/>
      <c r="K84" s="14"/>
      <c r="L84" s="70">
        <f t="shared" si="27"/>
        <v>0</v>
      </c>
      <c r="M84" s="107">
        <f t="shared" si="15"/>
        <v>0</v>
      </c>
      <c r="N84" s="88">
        <f t="shared" si="28"/>
        <v>0</v>
      </c>
      <c r="O84" s="64">
        <f>IF(ISNA(VLOOKUP($C84,ИД!$A$2:$I$11,8,0)),0,VLOOKUP($C84,ИД!$A$2:$I$11,8,0))</f>
        <v>0</v>
      </c>
      <c r="P84" s="65">
        <f>IF(ISNA(VLOOKUP($C84,ИД!$A$2:$I$11,9,0)),0,VLOOKUP($C84,ИД!$A$2:$I$11,9,0))</f>
        <v>0</v>
      </c>
      <c r="Q84" s="65">
        <f t="shared" si="16"/>
        <v>0</v>
      </c>
      <c r="R84" s="71">
        <f t="shared" si="17"/>
        <v>0</v>
      </c>
      <c r="S84" s="71">
        <f t="shared" si="18"/>
        <v>0</v>
      </c>
      <c r="T84" s="89">
        <f t="shared" si="19"/>
        <v>0</v>
      </c>
      <c r="U84" s="96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7">
        <f>IF(ISNA(VLOOKUP($C84,ИД!$A$2:$J$11,10,0)),0,VLOOKUP($C84,ИД!$A$2:$J$11,10,0))</f>
        <v>0</v>
      </c>
      <c r="Y84" s="100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1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6"/>
      <c r="B85" s="13"/>
      <c r="C85" s="13"/>
      <c r="D85" s="63">
        <f>IF(ISNA(VLOOKUP($C85,ИД!$A$2:$D$11,2,0)),0,VLOOKUP($C85,ИД!$A$2:$D$11,2,0))</f>
        <v>0</v>
      </c>
      <c r="E85" s="63">
        <f>IF(ISNA(VLOOKUP($C85,ИД!$A$2:$D$11,2,0)),0,VLOOKUP($C85,ИД!$A$2:$D$11,3,0))</f>
        <v>0</v>
      </c>
      <c r="F85" s="63">
        <f>IF(ISNA(VLOOKUP($C85,ИД!$A$2:$D$11,2,0)),0,VLOOKUP($C85,ИД!$A$2:$D$11,4,0))</f>
        <v>0</v>
      </c>
      <c r="G85" s="11">
        <v>13</v>
      </c>
      <c r="H85" s="72"/>
      <c r="I85" s="72"/>
      <c r="J85" s="72"/>
      <c r="K85" s="14"/>
      <c r="L85" s="70">
        <f t="shared" si="27"/>
        <v>0</v>
      </c>
      <c r="M85" s="107">
        <f t="shared" si="15"/>
        <v>0</v>
      </c>
      <c r="N85" s="88">
        <f t="shared" si="28"/>
        <v>0</v>
      </c>
      <c r="O85" s="64">
        <f>IF(ISNA(VLOOKUP($C85,ИД!$A$2:$I$11,8,0)),0,VLOOKUP($C85,ИД!$A$2:$I$11,8,0))</f>
        <v>0</v>
      </c>
      <c r="P85" s="65">
        <f>IF(ISNA(VLOOKUP($C85,ИД!$A$2:$I$11,9,0)),0,VLOOKUP($C85,ИД!$A$2:$I$11,9,0))</f>
        <v>0</v>
      </c>
      <c r="Q85" s="65">
        <f t="shared" si="16"/>
        <v>0</v>
      </c>
      <c r="R85" s="71">
        <f t="shared" si="17"/>
        <v>0</v>
      </c>
      <c r="S85" s="71">
        <f t="shared" si="18"/>
        <v>0</v>
      </c>
      <c r="T85" s="89">
        <f t="shared" si="19"/>
        <v>0</v>
      </c>
      <c r="U85" s="96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7">
        <f>IF(ISNA(VLOOKUP($C85,ИД!$A$2:$J$11,10,0)),0,VLOOKUP($C85,ИД!$A$2:$J$11,10,0))</f>
        <v>0</v>
      </c>
      <c r="Y85" s="100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1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6"/>
      <c r="B86" s="13"/>
      <c r="C86" s="13"/>
      <c r="D86" s="63">
        <f>IF(ISNA(VLOOKUP($C86,ИД!$A$2:$D$11,2,0)),0,VLOOKUP($C86,ИД!$A$2:$D$11,2,0))</f>
        <v>0</v>
      </c>
      <c r="E86" s="63">
        <f>IF(ISNA(VLOOKUP($C86,ИД!$A$2:$D$11,2,0)),0,VLOOKUP($C86,ИД!$A$2:$D$11,3,0))</f>
        <v>0</v>
      </c>
      <c r="F86" s="63">
        <f>IF(ISNA(VLOOKUP($C86,ИД!$A$2:$D$11,2,0)),0,VLOOKUP($C86,ИД!$A$2:$D$11,4,0))</f>
        <v>0</v>
      </c>
      <c r="G86" s="11">
        <v>14</v>
      </c>
      <c r="H86" s="72"/>
      <c r="I86" s="72"/>
      <c r="J86" s="72"/>
      <c r="K86" s="14"/>
      <c r="L86" s="70">
        <f t="shared" si="27"/>
        <v>0</v>
      </c>
      <c r="M86" s="107">
        <f t="shared" si="15"/>
        <v>0</v>
      </c>
      <c r="N86" s="88">
        <f t="shared" si="28"/>
        <v>0</v>
      </c>
      <c r="O86" s="64">
        <f>IF(ISNA(VLOOKUP($C86,ИД!$A$2:$I$11,8,0)),0,VLOOKUP($C86,ИД!$A$2:$I$11,8,0))</f>
        <v>0</v>
      </c>
      <c r="P86" s="65">
        <f>IF(ISNA(VLOOKUP($C86,ИД!$A$2:$I$11,9,0)),0,VLOOKUP($C86,ИД!$A$2:$I$11,9,0))</f>
        <v>0</v>
      </c>
      <c r="Q86" s="65">
        <f t="shared" si="16"/>
        <v>0</v>
      </c>
      <c r="R86" s="71">
        <f t="shared" si="17"/>
        <v>0</v>
      </c>
      <c r="S86" s="71">
        <f t="shared" si="18"/>
        <v>0</v>
      </c>
      <c r="T86" s="89">
        <f t="shared" si="19"/>
        <v>0</v>
      </c>
      <c r="U86" s="96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7">
        <f>IF(ISNA(VLOOKUP($C86,ИД!$A$2:$J$11,10,0)),0,VLOOKUP($C86,ИД!$A$2:$J$11,10,0))</f>
        <v>0</v>
      </c>
      <c r="Y86" s="100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1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6"/>
      <c r="B87" s="13"/>
      <c r="C87" s="13"/>
      <c r="D87" s="63">
        <f>IF(ISNA(VLOOKUP($C87,ИД!$A$2:$D$11,2,0)),0,VLOOKUP($C87,ИД!$A$2:$D$11,2,0))</f>
        <v>0</v>
      </c>
      <c r="E87" s="63">
        <f>IF(ISNA(VLOOKUP($C87,ИД!$A$2:$D$11,2,0)),0,VLOOKUP($C87,ИД!$A$2:$D$11,3,0))</f>
        <v>0</v>
      </c>
      <c r="F87" s="63">
        <f>IF(ISNA(VLOOKUP($C87,ИД!$A$2:$D$11,2,0)),0,VLOOKUP($C87,ИД!$A$2:$D$11,4,0))</f>
        <v>0</v>
      </c>
      <c r="G87" s="11">
        <v>15</v>
      </c>
      <c r="H87" s="72"/>
      <c r="I87" s="72"/>
      <c r="J87" s="72"/>
      <c r="K87" s="14"/>
      <c r="L87" s="70">
        <f t="shared" si="27"/>
        <v>0</v>
      </c>
      <c r="M87" s="107">
        <f t="shared" si="15"/>
        <v>0</v>
      </c>
      <c r="N87" s="88">
        <f t="shared" si="28"/>
        <v>0</v>
      </c>
      <c r="O87" s="64">
        <f>IF(ISNA(VLOOKUP($C87,ИД!$A$2:$I$11,8,0)),0,VLOOKUP($C87,ИД!$A$2:$I$11,8,0))</f>
        <v>0</v>
      </c>
      <c r="P87" s="65">
        <f>IF(ISNA(VLOOKUP($C87,ИД!$A$2:$I$11,9,0)),0,VLOOKUP($C87,ИД!$A$2:$I$11,9,0))</f>
        <v>0</v>
      </c>
      <c r="Q87" s="65">
        <f t="shared" si="16"/>
        <v>0</v>
      </c>
      <c r="R87" s="71">
        <f t="shared" si="17"/>
        <v>0</v>
      </c>
      <c r="S87" s="71">
        <f t="shared" si="18"/>
        <v>0</v>
      </c>
      <c r="T87" s="89">
        <f t="shared" si="19"/>
        <v>0</v>
      </c>
      <c r="U87" s="96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7">
        <f>IF(ISNA(VLOOKUP($C87,ИД!$A$2:$J$11,10,0)),0,VLOOKUP($C87,ИД!$A$2:$J$11,10,0))</f>
        <v>0</v>
      </c>
      <c r="Y87" s="100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1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6"/>
      <c r="B88" s="13"/>
      <c r="C88" s="13"/>
      <c r="D88" s="63">
        <f>IF(ISNA(VLOOKUP($C88,ИД!$A$2:$D$11,2,0)),0,VLOOKUP($C88,ИД!$A$2:$D$11,2,0))</f>
        <v>0</v>
      </c>
      <c r="E88" s="63">
        <f>IF(ISNA(VLOOKUP($C88,ИД!$A$2:$D$11,2,0)),0,VLOOKUP($C88,ИД!$A$2:$D$11,3,0))</f>
        <v>0</v>
      </c>
      <c r="F88" s="63">
        <f>IF(ISNA(VLOOKUP($C88,ИД!$A$2:$D$11,2,0)),0,VLOOKUP($C88,ИД!$A$2:$D$11,4,0))</f>
        <v>0</v>
      </c>
      <c r="G88" s="11">
        <v>16</v>
      </c>
      <c r="H88" s="72"/>
      <c r="I88" s="72"/>
      <c r="J88" s="72"/>
      <c r="K88" s="14"/>
      <c r="L88" s="70">
        <f t="shared" si="27"/>
        <v>0</v>
      </c>
      <c r="M88" s="107">
        <f t="shared" si="15"/>
        <v>0</v>
      </c>
      <c r="N88" s="88">
        <f t="shared" si="28"/>
        <v>0</v>
      </c>
      <c r="O88" s="64">
        <f>IF(ISNA(VLOOKUP($C88,ИД!$A$2:$I$11,8,0)),0,VLOOKUP($C88,ИД!$A$2:$I$11,8,0))</f>
        <v>0</v>
      </c>
      <c r="P88" s="65">
        <f>IF(ISNA(VLOOKUP($C88,ИД!$A$2:$I$11,9,0)),0,VLOOKUP($C88,ИД!$A$2:$I$11,9,0))</f>
        <v>0</v>
      </c>
      <c r="Q88" s="65">
        <f t="shared" si="16"/>
        <v>0</v>
      </c>
      <c r="R88" s="71">
        <f t="shared" si="17"/>
        <v>0</v>
      </c>
      <c r="S88" s="71">
        <f t="shared" si="18"/>
        <v>0</v>
      </c>
      <c r="T88" s="89">
        <f t="shared" si="19"/>
        <v>0</v>
      </c>
      <c r="U88" s="96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7">
        <f>IF(ISNA(VLOOKUP($C88,ИД!$A$2:$J$11,10,0)),0,VLOOKUP($C88,ИД!$A$2:$J$11,10,0))</f>
        <v>0</v>
      </c>
      <c r="Y88" s="100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1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6"/>
      <c r="B89" s="13"/>
      <c r="C89" s="13"/>
      <c r="D89" s="63">
        <f>IF(ISNA(VLOOKUP($C89,ИД!$A$2:$D$11,2,0)),0,VLOOKUP($C89,ИД!$A$2:$D$11,2,0))</f>
        <v>0</v>
      </c>
      <c r="E89" s="63">
        <f>IF(ISNA(VLOOKUP($C89,ИД!$A$2:$D$11,2,0)),0,VLOOKUP($C89,ИД!$A$2:$D$11,3,0))</f>
        <v>0</v>
      </c>
      <c r="F89" s="63">
        <f>IF(ISNA(VLOOKUP($C89,ИД!$A$2:$D$11,2,0)),0,VLOOKUP($C89,ИД!$A$2:$D$11,4,0))</f>
        <v>0</v>
      </c>
      <c r="G89" s="11">
        <v>17</v>
      </c>
      <c r="H89" s="72"/>
      <c r="I89" s="72"/>
      <c r="J89" s="72"/>
      <c r="K89" s="14"/>
      <c r="L89" s="70">
        <f t="shared" si="27"/>
        <v>0</v>
      </c>
      <c r="M89" s="107">
        <f t="shared" si="15"/>
        <v>0</v>
      </c>
      <c r="N89" s="88">
        <f t="shared" si="28"/>
        <v>0</v>
      </c>
      <c r="O89" s="64">
        <f>IF(ISNA(VLOOKUP($C89,ИД!$A$2:$I$11,8,0)),0,VLOOKUP($C89,ИД!$A$2:$I$11,8,0))</f>
        <v>0</v>
      </c>
      <c r="P89" s="65">
        <f>IF(ISNA(VLOOKUP($C89,ИД!$A$2:$I$11,9,0)),0,VLOOKUP($C89,ИД!$A$2:$I$11,9,0))</f>
        <v>0</v>
      </c>
      <c r="Q89" s="65">
        <f t="shared" si="16"/>
        <v>0</v>
      </c>
      <c r="R89" s="71">
        <f t="shared" si="17"/>
        <v>0</v>
      </c>
      <c r="S89" s="71">
        <f t="shared" si="18"/>
        <v>0</v>
      </c>
      <c r="T89" s="89">
        <f t="shared" si="19"/>
        <v>0</v>
      </c>
      <c r="U89" s="96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7">
        <f>IF(ISNA(VLOOKUP($C89,ИД!$A$2:$J$11,10,0)),0,VLOOKUP($C89,ИД!$A$2:$J$11,10,0))</f>
        <v>0</v>
      </c>
      <c r="Y89" s="100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1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6"/>
      <c r="B90" s="13"/>
      <c r="C90" s="13"/>
      <c r="D90" s="63">
        <f>IF(ISNA(VLOOKUP($C90,ИД!$A$2:$D$11,2,0)),0,VLOOKUP($C90,ИД!$A$2:$D$11,2,0))</f>
        <v>0</v>
      </c>
      <c r="E90" s="63">
        <f>IF(ISNA(VLOOKUP($C90,ИД!$A$2:$D$11,2,0)),0,VLOOKUP($C90,ИД!$A$2:$D$11,3,0))</f>
        <v>0</v>
      </c>
      <c r="F90" s="63">
        <f>IF(ISNA(VLOOKUP($C90,ИД!$A$2:$D$11,2,0)),0,VLOOKUP($C90,ИД!$A$2:$D$11,4,0))</f>
        <v>0</v>
      </c>
      <c r="G90" s="11">
        <v>18</v>
      </c>
      <c r="H90" s="72"/>
      <c r="I90" s="72"/>
      <c r="J90" s="72"/>
      <c r="K90" s="14"/>
      <c r="L90" s="70">
        <f t="shared" si="27"/>
        <v>0</v>
      </c>
      <c r="M90" s="107">
        <f t="shared" si="15"/>
        <v>0</v>
      </c>
      <c r="N90" s="88">
        <f t="shared" si="28"/>
        <v>0</v>
      </c>
      <c r="O90" s="64">
        <f>IF(ISNA(VLOOKUP($C90,ИД!$A$2:$I$11,8,0)),0,VLOOKUP($C90,ИД!$A$2:$I$11,8,0))</f>
        <v>0</v>
      </c>
      <c r="P90" s="65">
        <f>IF(ISNA(VLOOKUP($C90,ИД!$A$2:$I$11,9,0)),0,VLOOKUP($C90,ИД!$A$2:$I$11,9,0))</f>
        <v>0</v>
      </c>
      <c r="Q90" s="65">
        <f t="shared" si="16"/>
        <v>0</v>
      </c>
      <c r="R90" s="71">
        <f t="shared" si="17"/>
        <v>0</v>
      </c>
      <c r="S90" s="71">
        <f t="shared" si="18"/>
        <v>0</v>
      </c>
      <c r="T90" s="89">
        <f t="shared" si="19"/>
        <v>0</v>
      </c>
      <c r="U90" s="96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7">
        <f>IF(ISNA(VLOOKUP($C90,ИД!$A$2:$J$11,10,0)),0,VLOOKUP($C90,ИД!$A$2:$J$11,10,0))</f>
        <v>0</v>
      </c>
      <c r="Y90" s="100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1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6"/>
      <c r="B91" s="13"/>
      <c r="C91" s="13"/>
      <c r="D91" s="63">
        <f>IF(ISNA(VLOOKUP($C91,ИД!$A$2:$D$11,2,0)),0,VLOOKUP($C91,ИД!$A$2:$D$11,2,0))</f>
        <v>0</v>
      </c>
      <c r="E91" s="63">
        <f>IF(ISNA(VLOOKUP($C91,ИД!$A$2:$D$11,2,0)),0,VLOOKUP($C91,ИД!$A$2:$D$11,3,0))</f>
        <v>0</v>
      </c>
      <c r="F91" s="63">
        <f>IF(ISNA(VLOOKUP($C91,ИД!$A$2:$D$11,2,0)),0,VLOOKUP($C91,ИД!$A$2:$D$11,4,0))</f>
        <v>0</v>
      </c>
      <c r="G91" s="11">
        <v>19</v>
      </c>
      <c r="H91" s="72"/>
      <c r="I91" s="72"/>
      <c r="J91" s="72"/>
      <c r="K91" s="14"/>
      <c r="L91" s="70">
        <f t="shared" si="27"/>
        <v>0</v>
      </c>
      <c r="M91" s="107">
        <f t="shared" ref="M91:M114" si="32">L91*$B$221</f>
        <v>0</v>
      </c>
      <c r="N91" s="88">
        <f t="shared" si="28"/>
        <v>0</v>
      </c>
      <c r="O91" s="64">
        <f>IF(ISNA(VLOOKUP($C91,ИД!$A$2:$I$11,8,0)),0,VLOOKUP($C91,ИД!$A$2:$I$11,8,0))</f>
        <v>0</v>
      </c>
      <c r="P91" s="65">
        <f>IF(ISNA(VLOOKUP($C91,ИД!$A$2:$I$11,9,0)),0,VLOOKUP($C91,ИД!$A$2:$I$11,9,0))</f>
        <v>0</v>
      </c>
      <c r="Q91" s="65">
        <f t="shared" ref="Q91:Q114" si="33">K91</f>
        <v>0</v>
      </c>
      <c r="R91" s="71">
        <f t="shared" ref="R91:R114" si="34">P91*N91*Q91/1000</f>
        <v>0</v>
      </c>
      <c r="S91" s="71">
        <f t="shared" ref="S91:S114" si="35">L91-R91</f>
        <v>0</v>
      </c>
      <c r="T91" s="89">
        <f t="shared" ref="T91:T114" si="36">S91*$B$221</f>
        <v>0</v>
      </c>
      <c r="U91" s="96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7">
        <f>IF(ISNA(VLOOKUP($C91,ИД!$A$2:$J$11,10,0)),0,VLOOKUP($C91,ИД!$A$2:$J$11,10,0))</f>
        <v>0</v>
      </c>
      <c r="Y91" s="100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1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6"/>
      <c r="B92" s="13"/>
      <c r="C92" s="13"/>
      <c r="D92" s="63">
        <f>IF(ISNA(VLOOKUP($C92,ИД!$A$2:$D$11,2,0)),0,VLOOKUP($C92,ИД!$A$2:$D$11,2,0))</f>
        <v>0</v>
      </c>
      <c r="E92" s="63">
        <f>IF(ISNA(VLOOKUP($C92,ИД!$A$2:$D$11,2,0)),0,VLOOKUP($C92,ИД!$A$2:$D$11,3,0))</f>
        <v>0</v>
      </c>
      <c r="F92" s="63">
        <f>IF(ISNA(VLOOKUP($C92,ИД!$A$2:$D$11,2,0)),0,VLOOKUP($C92,ИД!$A$2:$D$11,4,0))</f>
        <v>0</v>
      </c>
      <c r="G92" s="11">
        <v>20</v>
      </c>
      <c r="H92" s="72"/>
      <c r="I92" s="72"/>
      <c r="J92" s="72"/>
      <c r="K92" s="14"/>
      <c r="L92" s="70">
        <f t="shared" si="27"/>
        <v>0</v>
      </c>
      <c r="M92" s="107">
        <f t="shared" si="32"/>
        <v>0</v>
      </c>
      <c r="N92" s="88">
        <f t="shared" si="28"/>
        <v>0</v>
      </c>
      <c r="O92" s="64">
        <f>IF(ISNA(VLOOKUP($C92,ИД!$A$2:$I$11,8,0)),0,VLOOKUP($C92,ИД!$A$2:$I$11,8,0))</f>
        <v>0</v>
      </c>
      <c r="P92" s="65">
        <f>IF(ISNA(VLOOKUP($C92,ИД!$A$2:$I$11,9,0)),0,VLOOKUP($C92,ИД!$A$2:$I$11,9,0))</f>
        <v>0</v>
      </c>
      <c r="Q92" s="65">
        <f t="shared" si="33"/>
        <v>0</v>
      </c>
      <c r="R92" s="71">
        <f t="shared" si="34"/>
        <v>0</v>
      </c>
      <c r="S92" s="71">
        <f t="shared" si="35"/>
        <v>0</v>
      </c>
      <c r="T92" s="89">
        <f t="shared" si="36"/>
        <v>0</v>
      </c>
      <c r="U92" s="96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7">
        <f>IF(ISNA(VLOOKUP($C92,ИД!$A$2:$J$11,10,0)),0,VLOOKUP($C92,ИД!$A$2:$J$11,10,0))</f>
        <v>0</v>
      </c>
      <c r="Y92" s="100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1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6"/>
      <c r="B93" s="13"/>
      <c r="C93" s="13"/>
      <c r="D93" s="63">
        <f>IF(ISNA(VLOOKUP($C93,ИД!$A$2:$D$11,2,0)),0,VLOOKUP($C93,ИД!$A$2:$D$11,2,0))</f>
        <v>0</v>
      </c>
      <c r="E93" s="63">
        <f>IF(ISNA(VLOOKUP($C93,ИД!$A$2:$D$11,2,0)),0,VLOOKUP($C93,ИД!$A$2:$D$11,3,0))</f>
        <v>0</v>
      </c>
      <c r="F93" s="63">
        <f>IF(ISNA(VLOOKUP($C93,ИД!$A$2:$D$11,2,0)),0,VLOOKUP($C93,ИД!$A$2:$D$11,4,0))</f>
        <v>0</v>
      </c>
      <c r="G93" s="11">
        <v>21</v>
      </c>
      <c r="H93" s="72"/>
      <c r="I93" s="72"/>
      <c r="J93" s="72"/>
      <c r="K93" s="14"/>
      <c r="L93" s="70">
        <f t="shared" si="27"/>
        <v>0</v>
      </c>
      <c r="M93" s="107">
        <f t="shared" si="32"/>
        <v>0</v>
      </c>
      <c r="N93" s="88">
        <f t="shared" si="28"/>
        <v>0</v>
      </c>
      <c r="O93" s="64">
        <f>IF(ISNA(VLOOKUP($C93,ИД!$A$2:$I$11,8,0)),0,VLOOKUP($C93,ИД!$A$2:$I$11,8,0))</f>
        <v>0</v>
      </c>
      <c r="P93" s="65">
        <f>IF(ISNA(VLOOKUP($C93,ИД!$A$2:$I$11,9,0)),0,VLOOKUP($C93,ИД!$A$2:$I$11,9,0))</f>
        <v>0</v>
      </c>
      <c r="Q93" s="65">
        <f t="shared" si="33"/>
        <v>0</v>
      </c>
      <c r="R93" s="71">
        <f t="shared" si="34"/>
        <v>0</v>
      </c>
      <c r="S93" s="71">
        <f t="shared" si="35"/>
        <v>0</v>
      </c>
      <c r="T93" s="89">
        <f t="shared" si="36"/>
        <v>0</v>
      </c>
      <c r="U93" s="96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7">
        <f>IF(ISNA(VLOOKUP($C93,ИД!$A$2:$J$11,10,0)),0,VLOOKUP($C93,ИД!$A$2:$J$11,10,0))</f>
        <v>0</v>
      </c>
      <c r="Y93" s="100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1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6"/>
      <c r="B94" s="13"/>
      <c r="C94" s="13"/>
      <c r="D94" s="63">
        <f>IF(ISNA(VLOOKUP($C94,ИД!$A$2:$D$11,2,0)),0,VLOOKUP($C94,ИД!$A$2:$D$11,2,0))</f>
        <v>0</v>
      </c>
      <c r="E94" s="63">
        <f>IF(ISNA(VLOOKUP($C94,ИД!$A$2:$D$11,2,0)),0,VLOOKUP($C94,ИД!$A$2:$D$11,3,0))</f>
        <v>0</v>
      </c>
      <c r="F94" s="63">
        <f>IF(ISNA(VLOOKUP($C94,ИД!$A$2:$D$11,2,0)),0,VLOOKUP($C94,ИД!$A$2:$D$11,4,0))</f>
        <v>0</v>
      </c>
      <c r="G94" s="11">
        <v>22</v>
      </c>
      <c r="H94" s="72"/>
      <c r="I94" s="72"/>
      <c r="J94" s="72"/>
      <c r="K94" s="14"/>
      <c r="L94" s="70">
        <f t="shared" si="27"/>
        <v>0</v>
      </c>
      <c r="M94" s="107">
        <f t="shared" si="32"/>
        <v>0</v>
      </c>
      <c r="N94" s="88">
        <f t="shared" si="28"/>
        <v>0</v>
      </c>
      <c r="O94" s="64">
        <f>IF(ISNA(VLOOKUP($C94,ИД!$A$2:$I$11,8,0)),0,VLOOKUP($C94,ИД!$A$2:$I$11,8,0))</f>
        <v>0</v>
      </c>
      <c r="P94" s="65">
        <f>IF(ISNA(VLOOKUP($C94,ИД!$A$2:$I$11,9,0)),0,VLOOKUP($C94,ИД!$A$2:$I$11,9,0))</f>
        <v>0</v>
      </c>
      <c r="Q94" s="65">
        <f t="shared" si="33"/>
        <v>0</v>
      </c>
      <c r="R94" s="71">
        <f t="shared" si="34"/>
        <v>0</v>
      </c>
      <c r="S94" s="71">
        <f t="shared" si="35"/>
        <v>0</v>
      </c>
      <c r="T94" s="89">
        <f t="shared" si="36"/>
        <v>0</v>
      </c>
      <c r="U94" s="96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7">
        <f>IF(ISNA(VLOOKUP($C94,ИД!$A$2:$J$11,10,0)),0,VLOOKUP($C94,ИД!$A$2:$J$11,10,0))</f>
        <v>0</v>
      </c>
      <c r="Y94" s="100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1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6"/>
      <c r="B95" s="13"/>
      <c r="C95" s="13"/>
      <c r="D95" s="63">
        <f>IF(ISNA(VLOOKUP($C95,ИД!$A$2:$D$11,2,0)),0,VLOOKUP($C95,ИД!$A$2:$D$11,2,0))</f>
        <v>0</v>
      </c>
      <c r="E95" s="63">
        <f>IF(ISNA(VLOOKUP($C95,ИД!$A$2:$D$11,2,0)),0,VLOOKUP($C95,ИД!$A$2:$D$11,3,0))</f>
        <v>0</v>
      </c>
      <c r="F95" s="63">
        <f>IF(ISNA(VLOOKUP($C95,ИД!$A$2:$D$11,2,0)),0,VLOOKUP($C95,ИД!$A$2:$D$11,4,0))</f>
        <v>0</v>
      </c>
      <c r="G95" s="11">
        <v>23</v>
      </c>
      <c r="H95" s="72"/>
      <c r="I95" s="72"/>
      <c r="J95" s="72"/>
      <c r="K95" s="14"/>
      <c r="L95" s="70">
        <f t="shared" si="27"/>
        <v>0</v>
      </c>
      <c r="M95" s="107">
        <f t="shared" si="32"/>
        <v>0</v>
      </c>
      <c r="N95" s="88">
        <f t="shared" si="28"/>
        <v>0</v>
      </c>
      <c r="O95" s="64">
        <f>IF(ISNA(VLOOKUP($C95,ИД!$A$2:$I$11,8,0)),0,VLOOKUP($C95,ИД!$A$2:$I$11,8,0))</f>
        <v>0</v>
      </c>
      <c r="P95" s="65">
        <f>IF(ISNA(VLOOKUP($C95,ИД!$A$2:$I$11,9,0)),0,VLOOKUP($C95,ИД!$A$2:$I$11,9,0))</f>
        <v>0</v>
      </c>
      <c r="Q95" s="65">
        <f t="shared" si="33"/>
        <v>0</v>
      </c>
      <c r="R95" s="71">
        <f t="shared" si="34"/>
        <v>0</v>
      </c>
      <c r="S95" s="71">
        <f t="shared" si="35"/>
        <v>0</v>
      </c>
      <c r="T95" s="89">
        <f t="shared" si="36"/>
        <v>0</v>
      </c>
      <c r="U95" s="96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7">
        <f>IF(ISNA(VLOOKUP($C95,ИД!$A$2:$J$11,10,0)),0,VLOOKUP($C95,ИД!$A$2:$J$11,10,0))</f>
        <v>0</v>
      </c>
      <c r="Y95" s="100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1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6"/>
      <c r="B96" s="13"/>
      <c r="C96" s="13"/>
      <c r="D96" s="63">
        <f>IF(ISNA(VLOOKUP($C96,ИД!$A$2:$D$11,2,0)),0,VLOOKUP($C96,ИД!$A$2:$D$11,2,0))</f>
        <v>0</v>
      </c>
      <c r="E96" s="63">
        <f>IF(ISNA(VLOOKUP($C96,ИД!$A$2:$D$11,2,0)),0,VLOOKUP($C96,ИД!$A$2:$D$11,3,0))</f>
        <v>0</v>
      </c>
      <c r="F96" s="63">
        <f>IF(ISNA(VLOOKUP($C96,ИД!$A$2:$D$11,2,0)),0,VLOOKUP($C96,ИД!$A$2:$D$11,4,0))</f>
        <v>0</v>
      </c>
      <c r="G96" s="11">
        <v>24</v>
      </c>
      <c r="H96" s="72"/>
      <c r="I96" s="72"/>
      <c r="J96" s="72"/>
      <c r="K96" s="14"/>
      <c r="L96" s="70">
        <f t="shared" si="27"/>
        <v>0</v>
      </c>
      <c r="M96" s="107">
        <f t="shared" si="32"/>
        <v>0</v>
      </c>
      <c r="N96" s="88">
        <f t="shared" si="28"/>
        <v>0</v>
      </c>
      <c r="O96" s="64">
        <f>IF(ISNA(VLOOKUP($C96,ИД!$A$2:$I$11,8,0)),0,VLOOKUP($C96,ИД!$A$2:$I$11,8,0))</f>
        <v>0</v>
      </c>
      <c r="P96" s="65">
        <f>IF(ISNA(VLOOKUP($C96,ИД!$A$2:$I$11,9,0)),0,VLOOKUP($C96,ИД!$A$2:$I$11,9,0))</f>
        <v>0</v>
      </c>
      <c r="Q96" s="65">
        <f t="shared" si="33"/>
        <v>0</v>
      </c>
      <c r="R96" s="71">
        <f t="shared" si="34"/>
        <v>0</v>
      </c>
      <c r="S96" s="71">
        <f t="shared" si="35"/>
        <v>0</v>
      </c>
      <c r="T96" s="89">
        <f t="shared" si="36"/>
        <v>0</v>
      </c>
      <c r="U96" s="96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7">
        <f>IF(ISNA(VLOOKUP($C96,ИД!$A$2:$J$11,10,0)),0,VLOOKUP($C96,ИД!$A$2:$J$11,10,0))</f>
        <v>0</v>
      </c>
      <c r="Y96" s="100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1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6"/>
      <c r="B97" s="13"/>
      <c r="C97" s="13"/>
      <c r="D97" s="63">
        <f>IF(ISNA(VLOOKUP($C97,ИД!$A$2:$D$11,2,0)),0,VLOOKUP($C97,ИД!$A$2:$D$11,2,0))</f>
        <v>0</v>
      </c>
      <c r="E97" s="63">
        <f>IF(ISNA(VLOOKUP($C97,ИД!$A$2:$D$11,2,0)),0,VLOOKUP($C97,ИД!$A$2:$D$11,3,0))</f>
        <v>0</v>
      </c>
      <c r="F97" s="63">
        <f>IF(ISNA(VLOOKUP($C97,ИД!$A$2:$D$11,2,0)),0,VLOOKUP($C97,ИД!$A$2:$D$11,4,0))</f>
        <v>0</v>
      </c>
      <c r="G97" s="11">
        <v>25</v>
      </c>
      <c r="H97" s="72"/>
      <c r="I97" s="72"/>
      <c r="J97" s="72"/>
      <c r="K97" s="14"/>
      <c r="L97" s="70">
        <f t="shared" si="27"/>
        <v>0</v>
      </c>
      <c r="M97" s="107">
        <f t="shared" si="32"/>
        <v>0</v>
      </c>
      <c r="N97" s="88">
        <f t="shared" si="28"/>
        <v>0</v>
      </c>
      <c r="O97" s="64">
        <f>IF(ISNA(VLOOKUP($C97,ИД!$A$2:$I$11,8,0)),0,VLOOKUP($C97,ИД!$A$2:$I$11,8,0))</f>
        <v>0</v>
      </c>
      <c r="P97" s="65">
        <f>IF(ISNA(VLOOKUP($C97,ИД!$A$2:$I$11,9,0)),0,VLOOKUP($C97,ИД!$A$2:$I$11,9,0))</f>
        <v>0</v>
      </c>
      <c r="Q97" s="65">
        <f t="shared" si="33"/>
        <v>0</v>
      </c>
      <c r="R97" s="71">
        <f t="shared" si="34"/>
        <v>0</v>
      </c>
      <c r="S97" s="71">
        <f t="shared" si="35"/>
        <v>0</v>
      </c>
      <c r="T97" s="89">
        <f t="shared" si="36"/>
        <v>0</v>
      </c>
      <c r="U97" s="96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7">
        <f>IF(ISNA(VLOOKUP($C97,ИД!$A$2:$J$11,10,0)),0,VLOOKUP($C97,ИД!$A$2:$J$11,10,0))</f>
        <v>0</v>
      </c>
      <c r="Y97" s="100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1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6"/>
      <c r="B98" s="13"/>
      <c r="C98" s="13"/>
      <c r="D98" s="63">
        <f>IF(ISNA(VLOOKUP($C98,ИД!$A$2:$D$11,2,0)),0,VLOOKUP($C98,ИД!$A$2:$D$11,2,0))</f>
        <v>0</v>
      </c>
      <c r="E98" s="63">
        <f>IF(ISNA(VLOOKUP($C98,ИД!$A$2:$D$11,2,0)),0,VLOOKUP($C98,ИД!$A$2:$D$11,3,0))</f>
        <v>0</v>
      </c>
      <c r="F98" s="63">
        <f>IF(ISNA(VLOOKUP($C98,ИД!$A$2:$D$11,2,0)),0,VLOOKUP($C98,ИД!$A$2:$D$11,4,0))</f>
        <v>0</v>
      </c>
      <c r="G98" s="11">
        <v>26</v>
      </c>
      <c r="H98" s="72"/>
      <c r="I98" s="72"/>
      <c r="J98" s="72"/>
      <c r="K98" s="14"/>
      <c r="L98" s="70">
        <f t="shared" si="27"/>
        <v>0</v>
      </c>
      <c r="M98" s="107">
        <f t="shared" si="32"/>
        <v>0</v>
      </c>
      <c r="N98" s="88">
        <f t="shared" si="28"/>
        <v>0</v>
      </c>
      <c r="O98" s="64">
        <f>IF(ISNA(VLOOKUP($C98,ИД!$A$2:$I$11,8,0)),0,VLOOKUP($C98,ИД!$A$2:$I$11,8,0))</f>
        <v>0</v>
      </c>
      <c r="P98" s="65">
        <f>IF(ISNA(VLOOKUP($C98,ИД!$A$2:$I$11,9,0)),0,VLOOKUP($C98,ИД!$A$2:$I$11,9,0))</f>
        <v>0</v>
      </c>
      <c r="Q98" s="65">
        <f t="shared" si="33"/>
        <v>0</v>
      </c>
      <c r="R98" s="71">
        <f t="shared" si="34"/>
        <v>0</v>
      </c>
      <c r="S98" s="71">
        <f t="shared" si="35"/>
        <v>0</v>
      </c>
      <c r="T98" s="89">
        <f t="shared" si="36"/>
        <v>0</v>
      </c>
      <c r="U98" s="96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7">
        <f>IF(ISNA(VLOOKUP($C98,ИД!$A$2:$J$11,10,0)),0,VLOOKUP($C98,ИД!$A$2:$J$11,10,0))</f>
        <v>0</v>
      </c>
      <c r="Y98" s="100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1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6"/>
      <c r="B99" s="13"/>
      <c r="C99" s="13"/>
      <c r="D99" s="63">
        <f>IF(ISNA(VLOOKUP($C99,ИД!$A$2:$D$11,2,0)),0,VLOOKUP($C99,ИД!$A$2:$D$11,2,0))</f>
        <v>0</v>
      </c>
      <c r="E99" s="63">
        <f>IF(ISNA(VLOOKUP($C99,ИД!$A$2:$D$11,2,0)),0,VLOOKUP($C99,ИД!$A$2:$D$11,3,0))</f>
        <v>0</v>
      </c>
      <c r="F99" s="63">
        <f>IF(ISNA(VLOOKUP($C99,ИД!$A$2:$D$11,2,0)),0,VLOOKUP($C99,ИД!$A$2:$D$11,4,0))</f>
        <v>0</v>
      </c>
      <c r="G99" s="11">
        <v>27</v>
      </c>
      <c r="H99" s="72"/>
      <c r="I99" s="72"/>
      <c r="J99" s="72"/>
      <c r="K99" s="14"/>
      <c r="L99" s="70">
        <f t="shared" si="27"/>
        <v>0</v>
      </c>
      <c r="M99" s="107">
        <f t="shared" si="32"/>
        <v>0</v>
      </c>
      <c r="N99" s="88">
        <f t="shared" si="28"/>
        <v>0</v>
      </c>
      <c r="O99" s="64">
        <f>IF(ISNA(VLOOKUP($C99,ИД!$A$2:$I$11,8,0)),0,VLOOKUP($C99,ИД!$A$2:$I$11,8,0))</f>
        <v>0</v>
      </c>
      <c r="P99" s="65">
        <f>IF(ISNA(VLOOKUP($C99,ИД!$A$2:$I$11,9,0)),0,VLOOKUP($C99,ИД!$A$2:$I$11,9,0))</f>
        <v>0</v>
      </c>
      <c r="Q99" s="65">
        <f t="shared" si="33"/>
        <v>0</v>
      </c>
      <c r="R99" s="71">
        <f t="shared" si="34"/>
        <v>0</v>
      </c>
      <c r="S99" s="71">
        <f t="shared" si="35"/>
        <v>0</v>
      </c>
      <c r="T99" s="89">
        <f t="shared" si="36"/>
        <v>0</v>
      </c>
      <c r="U99" s="96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7">
        <f>IF(ISNA(VLOOKUP($C99,ИД!$A$2:$J$11,10,0)),0,VLOOKUP($C99,ИД!$A$2:$J$11,10,0))</f>
        <v>0</v>
      </c>
      <c r="Y99" s="100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1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6"/>
      <c r="B100" s="13"/>
      <c r="C100" s="13"/>
      <c r="D100" s="63">
        <f>IF(ISNA(VLOOKUP($C100,ИД!$A$2:$D$11,2,0)),0,VLOOKUP($C100,ИД!$A$2:$D$11,2,0))</f>
        <v>0</v>
      </c>
      <c r="E100" s="63">
        <f>IF(ISNA(VLOOKUP($C100,ИД!$A$2:$D$11,2,0)),0,VLOOKUP($C100,ИД!$A$2:$D$11,3,0))</f>
        <v>0</v>
      </c>
      <c r="F100" s="63">
        <f>IF(ISNA(VLOOKUP($C100,ИД!$A$2:$D$11,2,0)),0,VLOOKUP($C100,ИД!$A$2:$D$11,4,0))</f>
        <v>0</v>
      </c>
      <c r="G100" s="11">
        <v>28</v>
      </c>
      <c r="H100" s="72"/>
      <c r="I100" s="72"/>
      <c r="J100" s="72"/>
      <c r="K100" s="14"/>
      <c r="L100" s="70">
        <f t="shared" si="27"/>
        <v>0</v>
      </c>
      <c r="M100" s="107">
        <f t="shared" si="32"/>
        <v>0</v>
      </c>
      <c r="N100" s="88">
        <f t="shared" si="28"/>
        <v>0</v>
      </c>
      <c r="O100" s="64">
        <f>IF(ISNA(VLOOKUP($C100,ИД!$A$2:$I$11,8,0)),0,VLOOKUP($C100,ИД!$A$2:$I$11,8,0))</f>
        <v>0</v>
      </c>
      <c r="P100" s="65">
        <f>IF(ISNA(VLOOKUP($C100,ИД!$A$2:$I$11,9,0)),0,VLOOKUP($C100,ИД!$A$2:$I$11,9,0))</f>
        <v>0</v>
      </c>
      <c r="Q100" s="65">
        <f t="shared" si="33"/>
        <v>0</v>
      </c>
      <c r="R100" s="71">
        <f t="shared" si="34"/>
        <v>0</v>
      </c>
      <c r="S100" s="71">
        <f t="shared" si="35"/>
        <v>0</v>
      </c>
      <c r="T100" s="89">
        <f t="shared" si="36"/>
        <v>0</v>
      </c>
      <c r="U100" s="96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7">
        <f>IF(ISNA(VLOOKUP($C100,ИД!$A$2:$J$11,10,0)),0,VLOOKUP($C100,ИД!$A$2:$J$11,10,0))</f>
        <v>0</v>
      </c>
      <c r="Y100" s="100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1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6"/>
      <c r="B101" s="13"/>
      <c r="C101" s="13"/>
      <c r="D101" s="63">
        <f>IF(ISNA(VLOOKUP($C101,ИД!$A$2:$D$11,2,0)),0,VLOOKUP($C101,ИД!$A$2:$D$11,2,0))</f>
        <v>0</v>
      </c>
      <c r="E101" s="63">
        <f>IF(ISNA(VLOOKUP($C101,ИД!$A$2:$D$11,2,0)),0,VLOOKUP($C101,ИД!$A$2:$D$11,3,0))</f>
        <v>0</v>
      </c>
      <c r="F101" s="63">
        <f>IF(ISNA(VLOOKUP($C101,ИД!$A$2:$D$11,2,0)),0,VLOOKUP($C101,ИД!$A$2:$D$11,4,0))</f>
        <v>0</v>
      </c>
      <c r="G101" s="11">
        <v>29</v>
      </c>
      <c r="H101" s="72"/>
      <c r="I101" s="72"/>
      <c r="J101" s="72"/>
      <c r="K101" s="14"/>
      <c r="L101" s="70">
        <f t="shared" si="27"/>
        <v>0</v>
      </c>
      <c r="M101" s="107">
        <f t="shared" si="32"/>
        <v>0</v>
      </c>
      <c r="N101" s="88">
        <f t="shared" si="28"/>
        <v>0</v>
      </c>
      <c r="O101" s="64">
        <f>IF(ISNA(VLOOKUP($C101,ИД!$A$2:$I$11,8,0)),0,VLOOKUP($C101,ИД!$A$2:$I$11,8,0))</f>
        <v>0</v>
      </c>
      <c r="P101" s="65">
        <f>IF(ISNA(VLOOKUP($C101,ИД!$A$2:$I$11,9,0)),0,VLOOKUP($C101,ИД!$A$2:$I$11,9,0))</f>
        <v>0</v>
      </c>
      <c r="Q101" s="65">
        <f t="shared" si="33"/>
        <v>0</v>
      </c>
      <c r="R101" s="71">
        <f t="shared" si="34"/>
        <v>0</v>
      </c>
      <c r="S101" s="71">
        <f t="shared" si="35"/>
        <v>0</v>
      </c>
      <c r="T101" s="89">
        <f t="shared" si="36"/>
        <v>0</v>
      </c>
      <c r="U101" s="96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7">
        <f>IF(ISNA(VLOOKUP($C101,ИД!$A$2:$J$11,10,0)),0,VLOOKUP($C101,ИД!$A$2:$J$11,10,0))</f>
        <v>0</v>
      </c>
      <c r="Y101" s="100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1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6"/>
      <c r="B102" s="13"/>
      <c r="C102" s="13"/>
      <c r="D102" s="63">
        <f>IF(ISNA(VLOOKUP($C102,ИД!$A$2:$D$11,2,0)),0,VLOOKUP($C102,ИД!$A$2:$D$11,2,0))</f>
        <v>0</v>
      </c>
      <c r="E102" s="63">
        <f>IF(ISNA(VLOOKUP($C102,ИД!$A$2:$D$11,2,0)),0,VLOOKUP($C102,ИД!$A$2:$D$11,3,0))</f>
        <v>0</v>
      </c>
      <c r="F102" s="63">
        <f>IF(ISNA(VLOOKUP($C102,ИД!$A$2:$D$11,2,0)),0,VLOOKUP($C102,ИД!$A$2:$D$11,4,0))</f>
        <v>0</v>
      </c>
      <c r="G102" s="11">
        <v>30</v>
      </c>
      <c r="H102" s="72"/>
      <c r="I102" s="72"/>
      <c r="J102" s="72"/>
      <c r="K102" s="14"/>
      <c r="L102" s="70">
        <f t="shared" si="27"/>
        <v>0</v>
      </c>
      <c r="M102" s="107">
        <f t="shared" si="32"/>
        <v>0</v>
      </c>
      <c r="N102" s="88">
        <f t="shared" si="28"/>
        <v>0</v>
      </c>
      <c r="O102" s="64">
        <f>IF(ISNA(VLOOKUP($C102,ИД!$A$2:$I$11,8,0)),0,VLOOKUP($C102,ИД!$A$2:$I$11,8,0))</f>
        <v>0</v>
      </c>
      <c r="P102" s="65">
        <f>IF(ISNA(VLOOKUP($C102,ИД!$A$2:$I$11,9,0)),0,VLOOKUP($C102,ИД!$A$2:$I$11,9,0))</f>
        <v>0</v>
      </c>
      <c r="Q102" s="65">
        <f t="shared" si="33"/>
        <v>0</v>
      </c>
      <c r="R102" s="71">
        <f t="shared" si="34"/>
        <v>0</v>
      </c>
      <c r="S102" s="71">
        <f t="shared" si="35"/>
        <v>0</v>
      </c>
      <c r="T102" s="89">
        <f t="shared" si="36"/>
        <v>0</v>
      </c>
      <c r="U102" s="96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7">
        <f>IF(ISNA(VLOOKUP($C102,ИД!$A$2:$J$11,10,0)),0,VLOOKUP($C102,ИД!$A$2:$J$11,10,0))</f>
        <v>0</v>
      </c>
      <c r="Y102" s="100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1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6"/>
      <c r="B103" s="13"/>
      <c r="C103" s="13"/>
      <c r="D103" s="63">
        <f>IF(ISNA(VLOOKUP($C103,ИД!$A$2:$D$11,2,0)),0,VLOOKUP($C103,ИД!$A$2:$D$11,2,0))</f>
        <v>0</v>
      </c>
      <c r="E103" s="63">
        <f>IF(ISNA(VLOOKUP($C103,ИД!$A$2:$D$11,2,0)),0,VLOOKUP($C103,ИД!$A$2:$D$11,3,0))</f>
        <v>0</v>
      </c>
      <c r="F103" s="63">
        <f>IF(ISNA(VLOOKUP($C103,ИД!$A$2:$D$11,2,0)),0,VLOOKUP($C103,ИД!$A$2:$D$11,4,0))</f>
        <v>0</v>
      </c>
      <c r="G103" s="11">
        <v>31</v>
      </c>
      <c r="H103" s="72"/>
      <c r="I103" s="72"/>
      <c r="J103" s="72"/>
      <c r="K103" s="14"/>
      <c r="L103" s="70">
        <f t="shared" si="27"/>
        <v>0</v>
      </c>
      <c r="M103" s="107">
        <f t="shared" si="32"/>
        <v>0</v>
      </c>
      <c r="N103" s="88">
        <f t="shared" si="28"/>
        <v>0</v>
      </c>
      <c r="O103" s="64">
        <f>IF(ISNA(VLOOKUP($C103,ИД!$A$2:$I$11,8,0)),0,VLOOKUP($C103,ИД!$A$2:$I$11,8,0))</f>
        <v>0</v>
      </c>
      <c r="P103" s="65">
        <f>IF(ISNA(VLOOKUP($C103,ИД!$A$2:$I$11,9,0)),0,VLOOKUP($C103,ИД!$A$2:$I$11,9,0))</f>
        <v>0</v>
      </c>
      <c r="Q103" s="65">
        <f t="shared" si="33"/>
        <v>0</v>
      </c>
      <c r="R103" s="71">
        <f t="shared" si="34"/>
        <v>0</v>
      </c>
      <c r="S103" s="71">
        <f t="shared" si="35"/>
        <v>0</v>
      </c>
      <c r="T103" s="89">
        <f t="shared" si="36"/>
        <v>0</v>
      </c>
      <c r="U103" s="96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7">
        <f>IF(ISNA(VLOOKUP($C103,ИД!$A$2:$J$11,10,0)),0,VLOOKUP($C103,ИД!$A$2:$J$11,10,0))</f>
        <v>0</v>
      </c>
      <c r="Y103" s="100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1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6"/>
      <c r="B104" s="13"/>
      <c r="C104" s="13"/>
      <c r="D104" s="63">
        <f>IF(ISNA(VLOOKUP($C104,ИД!$A$2:$D$11,2,0)),0,VLOOKUP($C104,ИД!$A$2:$D$11,2,0))</f>
        <v>0</v>
      </c>
      <c r="E104" s="63">
        <f>IF(ISNA(VLOOKUP($C104,ИД!$A$2:$D$11,2,0)),0,VLOOKUP($C104,ИД!$A$2:$D$11,3,0))</f>
        <v>0</v>
      </c>
      <c r="F104" s="63">
        <f>IF(ISNA(VLOOKUP($C104,ИД!$A$2:$D$11,2,0)),0,VLOOKUP($C104,ИД!$A$2:$D$11,4,0))</f>
        <v>0</v>
      </c>
      <c r="G104" s="11">
        <v>32</v>
      </c>
      <c r="H104" s="72"/>
      <c r="I104" s="72"/>
      <c r="J104" s="72"/>
      <c r="K104" s="14"/>
      <c r="L104" s="70">
        <f t="shared" si="27"/>
        <v>0</v>
      </c>
      <c r="M104" s="107">
        <f t="shared" si="32"/>
        <v>0</v>
      </c>
      <c r="N104" s="88">
        <f t="shared" si="28"/>
        <v>0</v>
      </c>
      <c r="O104" s="64">
        <f>IF(ISNA(VLOOKUP($C104,ИД!$A$2:$I$11,8,0)),0,VLOOKUP($C104,ИД!$A$2:$I$11,8,0))</f>
        <v>0</v>
      </c>
      <c r="P104" s="65">
        <f>IF(ISNA(VLOOKUP($C104,ИД!$A$2:$I$11,9,0)),0,VLOOKUP($C104,ИД!$A$2:$I$11,9,0))</f>
        <v>0</v>
      </c>
      <c r="Q104" s="65">
        <f t="shared" si="33"/>
        <v>0</v>
      </c>
      <c r="R104" s="71">
        <f t="shared" si="34"/>
        <v>0</v>
      </c>
      <c r="S104" s="71">
        <f t="shared" si="35"/>
        <v>0</v>
      </c>
      <c r="T104" s="89">
        <f t="shared" si="36"/>
        <v>0</v>
      </c>
      <c r="U104" s="96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7">
        <f>IF(ISNA(VLOOKUP($C104,ИД!$A$2:$J$11,10,0)),0,VLOOKUP($C104,ИД!$A$2:$J$11,10,0))</f>
        <v>0</v>
      </c>
      <c r="Y104" s="100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1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6"/>
      <c r="B105" s="13"/>
      <c r="C105" s="13"/>
      <c r="D105" s="63">
        <f>IF(ISNA(VLOOKUP($C105,ИД!$A$2:$D$11,2,0)),0,VLOOKUP($C105,ИД!$A$2:$D$11,2,0))</f>
        <v>0</v>
      </c>
      <c r="E105" s="63">
        <f>IF(ISNA(VLOOKUP($C105,ИД!$A$2:$D$11,2,0)),0,VLOOKUP($C105,ИД!$A$2:$D$11,3,0))</f>
        <v>0</v>
      </c>
      <c r="F105" s="63">
        <f>IF(ISNA(VLOOKUP($C105,ИД!$A$2:$D$11,2,0)),0,VLOOKUP($C105,ИД!$A$2:$D$11,4,0))</f>
        <v>0</v>
      </c>
      <c r="G105" s="11">
        <v>33</v>
      </c>
      <c r="H105" s="72"/>
      <c r="I105" s="72"/>
      <c r="J105" s="72"/>
      <c r="K105" s="14"/>
      <c r="L105" s="70">
        <f t="shared" si="27"/>
        <v>0</v>
      </c>
      <c r="M105" s="107">
        <f t="shared" si="32"/>
        <v>0</v>
      </c>
      <c r="N105" s="88">
        <f t="shared" si="28"/>
        <v>0</v>
      </c>
      <c r="O105" s="64">
        <f>IF(ISNA(VLOOKUP($C105,ИД!$A$2:$I$11,8,0)),0,VLOOKUP($C105,ИД!$A$2:$I$11,8,0))</f>
        <v>0</v>
      </c>
      <c r="P105" s="65">
        <f>IF(ISNA(VLOOKUP($C105,ИД!$A$2:$I$11,9,0)),0,VLOOKUP($C105,ИД!$A$2:$I$11,9,0))</f>
        <v>0</v>
      </c>
      <c r="Q105" s="65">
        <f t="shared" si="33"/>
        <v>0</v>
      </c>
      <c r="R105" s="71">
        <f t="shared" si="34"/>
        <v>0</v>
      </c>
      <c r="S105" s="71">
        <f t="shared" si="35"/>
        <v>0</v>
      </c>
      <c r="T105" s="89">
        <f t="shared" si="36"/>
        <v>0</v>
      </c>
      <c r="U105" s="96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7">
        <f>IF(ISNA(VLOOKUP($C105,ИД!$A$2:$J$11,10,0)),0,VLOOKUP($C105,ИД!$A$2:$J$11,10,0))</f>
        <v>0</v>
      </c>
      <c r="Y105" s="100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1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6"/>
      <c r="B106" s="13"/>
      <c r="C106" s="13"/>
      <c r="D106" s="63">
        <f>IF(ISNA(VLOOKUP($C106,ИД!$A$2:$D$11,2,0)),0,VLOOKUP($C106,ИД!$A$2:$D$11,2,0))</f>
        <v>0</v>
      </c>
      <c r="E106" s="63">
        <f>IF(ISNA(VLOOKUP($C106,ИД!$A$2:$D$11,2,0)),0,VLOOKUP($C106,ИД!$A$2:$D$11,3,0))</f>
        <v>0</v>
      </c>
      <c r="F106" s="63">
        <f>IF(ISNA(VLOOKUP($C106,ИД!$A$2:$D$11,2,0)),0,VLOOKUP($C106,ИД!$A$2:$D$11,4,0))</f>
        <v>0</v>
      </c>
      <c r="G106" s="11">
        <v>34</v>
      </c>
      <c r="H106" s="72"/>
      <c r="I106" s="72"/>
      <c r="J106" s="72"/>
      <c r="K106" s="14"/>
      <c r="L106" s="70">
        <f t="shared" si="27"/>
        <v>0</v>
      </c>
      <c r="M106" s="107">
        <f t="shared" si="32"/>
        <v>0</v>
      </c>
      <c r="N106" s="88">
        <f t="shared" si="28"/>
        <v>0</v>
      </c>
      <c r="O106" s="64">
        <f>IF(ISNA(VLOOKUP($C106,ИД!$A$2:$I$11,8,0)),0,VLOOKUP($C106,ИД!$A$2:$I$11,8,0))</f>
        <v>0</v>
      </c>
      <c r="P106" s="65">
        <f>IF(ISNA(VLOOKUP($C106,ИД!$A$2:$I$11,9,0)),0,VLOOKUP($C106,ИД!$A$2:$I$11,9,0))</f>
        <v>0</v>
      </c>
      <c r="Q106" s="65">
        <f t="shared" si="33"/>
        <v>0</v>
      </c>
      <c r="R106" s="71">
        <f t="shared" si="34"/>
        <v>0</v>
      </c>
      <c r="S106" s="71">
        <f t="shared" si="35"/>
        <v>0</v>
      </c>
      <c r="T106" s="89">
        <f t="shared" si="36"/>
        <v>0</v>
      </c>
      <c r="U106" s="96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7">
        <f>IF(ISNA(VLOOKUP($C106,ИД!$A$2:$J$11,10,0)),0,VLOOKUP($C106,ИД!$A$2:$J$11,10,0))</f>
        <v>0</v>
      </c>
      <c r="Y106" s="100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1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6"/>
      <c r="B107" s="13"/>
      <c r="C107" s="13"/>
      <c r="D107" s="63">
        <f>IF(ISNA(VLOOKUP($C107,ИД!$A$2:$D$11,2,0)),0,VLOOKUP($C107,ИД!$A$2:$D$11,2,0))</f>
        <v>0</v>
      </c>
      <c r="E107" s="63">
        <f>IF(ISNA(VLOOKUP($C107,ИД!$A$2:$D$11,2,0)),0,VLOOKUP($C107,ИД!$A$2:$D$11,3,0))</f>
        <v>0</v>
      </c>
      <c r="F107" s="63">
        <f>IF(ISNA(VLOOKUP($C107,ИД!$A$2:$D$11,2,0)),0,VLOOKUP($C107,ИД!$A$2:$D$11,4,0))</f>
        <v>0</v>
      </c>
      <c r="G107" s="11">
        <v>35</v>
      </c>
      <c r="H107" s="72"/>
      <c r="I107" s="72"/>
      <c r="J107" s="72"/>
      <c r="K107" s="14"/>
      <c r="L107" s="70">
        <f t="shared" si="27"/>
        <v>0</v>
      </c>
      <c r="M107" s="107">
        <f t="shared" si="32"/>
        <v>0</v>
      </c>
      <c r="N107" s="88">
        <f t="shared" si="28"/>
        <v>0</v>
      </c>
      <c r="O107" s="64">
        <f>IF(ISNA(VLOOKUP($C107,ИД!$A$2:$I$11,8,0)),0,VLOOKUP($C107,ИД!$A$2:$I$11,8,0))</f>
        <v>0</v>
      </c>
      <c r="P107" s="65">
        <f>IF(ISNA(VLOOKUP($C107,ИД!$A$2:$I$11,9,0)),0,VLOOKUP($C107,ИД!$A$2:$I$11,9,0))</f>
        <v>0</v>
      </c>
      <c r="Q107" s="65">
        <f t="shared" si="33"/>
        <v>0</v>
      </c>
      <c r="R107" s="71">
        <f t="shared" si="34"/>
        <v>0</v>
      </c>
      <c r="S107" s="71">
        <f t="shared" si="35"/>
        <v>0</v>
      </c>
      <c r="T107" s="89">
        <f t="shared" si="36"/>
        <v>0</v>
      </c>
      <c r="U107" s="96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7">
        <f>IF(ISNA(VLOOKUP($C107,ИД!$A$2:$J$11,10,0)),0,VLOOKUP($C107,ИД!$A$2:$J$11,10,0))</f>
        <v>0</v>
      </c>
      <c r="Y107" s="100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1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6"/>
      <c r="B108" s="13"/>
      <c r="C108" s="13"/>
      <c r="D108" s="63">
        <f>IF(ISNA(VLOOKUP($C108,ИД!$A$2:$D$11,2,0)),0,VLOOKUP($C108,ИД!$A$2:$D$11,2,0))</f>
        <v>0</v>
      </c>
      <c r="E108" s="63">
        <f>IF(ISNA(VLOOKUP($C108,ИД!$A$2:$D$11,2,0)),0,VLOOKUP($C108,ИД!$A$2:$D$11,3,0))</f>
        <v>0</v>
      </c>
      <c r="F108" s="63">
        <f>IF(ISNA(VLOOKUP($C108,ИД!$A$2:$D$11,2,0)),0,VLOOKUP($C108,ИД!$A$2:$D$11,4,0))</f>
        <v>0</v>
      </c>
      <c r="G108" s="11">
        <v>36</v>
      </c>
      <c r="H108" s="72"/>
      <c r="I108" s="72"/>
      <c r="J108" s="72"/>
      <c r="K108" s="14"/>
      <c r="L108" s="70">
        <f t="shared" si="27"/>
        <v>0</v>
      </c>
      <c r="M108" s="107">
        <f t="shared" si="32"/>
        <v>0</v>
      </c>
      <c r="N108" s="88">
        <f t="shared" si="28"/>
        <v>0</v>
      </c>
      <c r="O108" s="64">
        <f>IF(ISNA(VLOOKUP($C108,ИД!$A$2:$I$11,8,0)),0,VLOOKUP($C108,ИД!$A$2:$I$11,8,0))</f>
        <v>0</v>
      </c>
      <c r="P108" s="65">
        <f>IF(ISNA(VLOOKUP($C108,ИД!$A$2:$I$11,9,0)),0,VLOOKUP($C108,ИД!$A$2:$I$11,9,0))</f>
        <v>0</v>
      </c>
      <c r="Q108" s="65">
        <f t="shared" si="33"/>
        <v>0</v>
      </c>
      <c r="R108" s="71">
        <f t="shared" si="34"/>
        <v>0</v>
      </c>
      <c r="S108" s="71">
        <f t="shared" si="35"/>
        <v>0</v>
      </c>
      <c r="T108" s="89">
        <f t="shared" si="36"/>
        <v>0</v>
      </c>
      <c r="U108" s="96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7">
        <f>IF(ISNA(VLOOKUP($C108,ИД!$A$2:$J$11,10,0)),0,VLOOKUP($C108,ИД!$A$2:$J$11,10,0))</f>
        <v>0</v>
      </c>
      <c r="Y108" s="100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1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6"/>
      <c r="B109" s="13"/>
      <c r="C109" s="13"/>
      <c r="D109" s="63">
        <f>IF(ISNA(VLOOKUP($C109,ИД!$A$2:$D$11,2,0)),0,VLOOKUP($C109,ИД!$A$2:$D$11,2,0))</f>
        <v>0</v>
      </c>
      <c r="E109" s="63">
        <f>IF(ISNA(VLOOKUP($C109,ИД!$A$2:$D$11,2,0)),0,VLOOKUP($C109,ИД!$A$2:$D$11,3,0))</f>
        <v>0</v>
      </c>
      <c r="F109" s="63">
        <f>IF(ISNA(VLOOKUP($C109,ИД!$A$2:$D$11,2,0)),0,VLOOKUP($C109,ИД!$A$2:$D$11,4,0))</f>
        <v>0</v>
      </c>
      <c r="G109" s="11">
        <v>37</v>
      </c>
      <c r="H109" s="72"/>
      <c r="I109" s="72"/>
      <c r="J109" s="72"/>
      <c r="K109" s="14"/>
      <c r="L109" s="70">
        <f t="shared" si="27"/>
        <v>0</v>
      </c>
      <c r="M109" s="107">
        <f t="shared" si="32"/>
        <v>0</v>
      </c>
      <c r="N109" s="88">
        <f t="shared" si="28"/>
        <v>0</v>
      </c>
      <c r="O109" s="64">
        <f>IF(ISNA(VLOOKUP($C109,ИД!$A$2:$I$11,8,0)),0,VLOOKUP($C109,ИД!$A$2:$I$11,8,0))</f>
        <v>0</v>
      </c>
      <c r="P109" s="65">
        <f>IF(ISNA(VLOOKUP($C109,ИД!$A$2:$I$11,9,0)),0,VLOOKUP($C109,ИД!$A$2:$I$11,9,0))</f>
        <v>0</v>
      </c>
      <c r="Q109" s="65">
        <f t="shared" si="33"/>
        <v>0</v>
      </c>
      <c r="R109" s="71">
        <f t="shared" si="34"/>
        <v>0</v>
      </c>
      <c r="S109" s="71">
        <f t="shared" si="35"/>
        <v>0</v>
      </c>
      <c r="T109" s="89">
        <f t="shared" si="36"/>
        <v>0</v>
      </c>
      <c r="U109" s="96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7">
        <f>IF(ISNA(VLOOKUP($C109,ИД!$A$2:$J$11,10,0)),0,VLOOKUP($C109,ИД!$A$2:$J$11,10,0))</f>
        <v>0</v>
      </c>
      <c r="Y109" s="100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1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6"/>
      <c r="B110" s="13"/>
      <c r="C110" s="13"/>
      <c r="D110" s="63">
        <f>IF(ISNA(VLOOKUP($C110,ИД!$A$2:$D$11,2,0)),0,VLOOKUP($C110,ИД!$A$2:$D$11,2,0))</f>
        <v>0</v>
      </c>
      <c r="E110" s="63">
        <f>IF(ISNA(VLOOKUP($C110,ИД!$A$2:$D$11,2,0)),0,VLOOKUP($C110,ИД!$A$2:$D$11,3,0))</f>
        <v>0</v>
      </c>
      <c r="F110" s="63">
        <f>IF(ISNA(VLOOKUP($C110,ИД!$A$2:$D$11,2,0)),0,VLOOKUP($C110,ИД!$A$2:$D$11,4,0))</f>
        <v>0</v>
      </c>
      <c r="G110" s="11">
        <v>38</v>
      </c>
      <c r="H110" s="72"/>
      <c r="I110" s="72"/>
      <c r="J110" s="72"/>
      <c r="K110" s="14"/>
      <c r="L110" s="70">
        <f t="shared" si="27"/>
        <v>0</v>
      </c>
      <c r="M110" s="107">
        <f t="shared" si="32"/>
        <v>0</v>
      </c>
      <c r="N110" s="88">
        <f t="shared" si="28"/>
        <v>0</v>
      </c>
      <c r="O110" s="64">
        <f>IF(ISNA(VLOOKUP($C110,ИД!$A$2:$I$11,8,0)),0,VLOOKUP($C110,ИД!$A$2:$I$11,8,0))</f>
        <v>0</v>
      </c>
      <c r="P110" s="65">
        <f>IF(ISNA(VLOOKUP($C110,ИД!$A$2:$I$11,9,0)),0,VLOOKUP($C110,ИД!$A$2:$I$11,9,0))</f>
        <v>0</v>
      </c>
      <c r="Q110" s="65">
        <f t="shared" si="33"/>
        <v>0</v>
      </c>
      <c r="R110" s="71">
        <f t="shared" si="34"/>
        <v>0</v>
      </c>
      <c r="S110" s="71">
        <f t="shared" si="35"/>
        <v>0</v>
      </c>
      <c r="T110" s="89">
        <f t="shared" si="36"/>
        <v>0</v>
      </c>
      <c r="U110" s="96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7">
        <f>IF(ISNA(VLOOKUP($C110,ИД!$A$2:$J$11,10,0)),0,VLOOKUP($C110,ИД!$A$2:$J$11,10,0))</f>
        <v>0</v>
      </c>
      <c r="Y110" s="100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1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6"/>
      <c r="B111" s="13"/>
      <c r="C111" s="13"/>
      <c r="D111" s="63">
        <f>IF(ISNA(VLOOKUP($C111,ИД!$A$2:$D$11,2,0)),0,VLOOKUP($C111,ИД!$A$2:$D$11,2,0))</f>
        <v>0</v>
      </c>
      <c r="E111" s="63">
        <f>IF(ISNA(VLOOKUP($C111,ИД!$A$2:$D$11,2,0)),0,VLOOKUP($C111,ИД!$A$2:$D$11,3,0))</f>
        <v>0</v>
      </c>
      <c r="F111" s="63">
        <f>IF(ISNA(VLOOKUP($C111,ИД!$A$2:$D$11,2,0)),0,VLOOKUP($C111,ИД!$A$2:$D$11,4,0))</f>
        <v>0</v>
      </c>
      <c r="G111" s="11">
        <v>39</v>
      </c>
      <c r="H111" s="72"/>
      <c r="I111" s="72"/>
      <c r="J111" s="72"/>
      <c r="K111" s="14"/>
      <c r="L111" s="70">
        <f t="shared" si="27"/>
        <v>0</v>
      </c>
      <c r="M111" s="107">
        <f t="shared" si="32"/>
        <v>0</v>
      </c>
      <c r="N111" s="88">
        <f t="shared" si="28"/>
        <v>0</v>
      </c>
      <c r="O111" s="64">
        <f>IF(ISNA(VLOOKUP($C111,ИД!$A$2:$I$11,8,0)),0,VLOOKUP($C111,ИД!$A$2:$I$11,8,0))</f>
        <v>0</v>
      </c>
      <c r="P111" s="65">
        <f>IF(ISNA(VLOOKUP($C111,ИД!$A$2:$I$11,9,0)),0,VLOOKUP($C111,ИД!$A$2:$I$11,9,0))</f>
        <v>0</v>
      </c>
      <c r="Q111" s="65">
        <f t="shared" si="33"/>
        <v>0</v>
      </c>
      <c r="R111" s="71">
        <f t="shared" si="34"/>
        <v>0</v>
      </c>
      <c r="S111" s="71">
        <f t="shared" si="35"/>
        <v>0</v>
      </c>
      <c r="T111" s="89">
        <f t="shared" si="36"/>
        <v>0</v>
      </c>
      <c r="U111" s="96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7">
        <f>IF(ISNA(VLOOKUP($C111,ИД!$A$2:$J$11,10,0)),0,VLOOKUP($C111,ИД!$A$2:$J$11,10,0))</f>
        <v>0</v>
      </c>
      <c r="Y111" s="100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1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6"/>
      <c r="B112" s="13"/>
      <c r="C112" s="13"/>
      <c r="D112" s="63">
        <f>IF(ISNA(VLOOKUP($C112,ИД!$A$2:$D$11,2,0)),0,VLOOKUP($C112,ИД!$A$2:$D$11,2,0))</f>
        <v>0</v>
      </c>
      <c r="E112" s="63">
        <f>IF(ISNA(VLOOKUP($C112,ИД!$A$2:$D$11,2,0)),0,VLOOKUP($C112,ИД!$A$2:$D$11,3,0))</f>
        <v>0</v>
      </c>
      <c r="F112" s="63">
        <f>IF(ISNA(VLOOKUP($C112,ИД!$A$2:$D$11,2,0)),0,VLOOKUP($C112,ИД!$A$2:$D$11,4,0))</f>
        <v>0</v>
      </c>
      <c r="G112" s="11">
        <v>40</v>
      </c>
      <c r="H112" s="72"/>
      <c r="I112" s="72"/>
      <c r="J112" s="72"/>
      <c r="K112" s="14"/>
      <c r="L112" s="70">
        <f t="shared" si="27"/>
        <v>0</v>
      </c>
      <c r="M112" s="107">
        <f t="shared" si="32"/>
        <v>0</v>
      </c>
      <c r="N112" s="88">
        <f t="shared" si="28"/>
        <v>0</v>
      </c>
      <c r="O112" s="64">
        <f>IF(ISNA(VLOOKUP($C112,ИД!$A$2:$I$11,8,0)),0,VLOOKUP($C112,ИД!$A$2:$I$11,8,0))</f>
        <v>0</v>
      </c>
      <c r="P112" s="65">
        <f>IF(ISNA(VLOOKUP($C112,ИД!$A$2:$I$11,9,0)),0,VLOOKUP($C112,ИД!$A$2:$I$11,9,0))</f>
        <v>0</v>
      </c>
      <c r="Q112" s="65">
        <f t="shared" si="33"/>
        <v>0</v>
      </c>
      <c r="R112" s="71">
        <f t="shared" si="34"/>
        <v>0</v>
      </c>
      <c r="S112" s="71">
        <f t="shared" si="35"/>
        <v>0</v>
      </c>
      <c r="T112" s="89">
        <f t="shared" si="36"/>
        <v>0</v>
      </c>
      <c r="U112" s="96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7">
        <f>IF(ISNA(VLOOKUP($C112,ИД!$A$2:$J$11,10,0)),0,VLOOKUP($C112,ИД!$A$2:$J$11,10,0))</f>
        <v>0</v>
      </c>
      <c r="Y112" s="100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1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6"/>
      <c r="B113" s="13"/>
      <c r="C113" s="13"/>
      <c r="D113" s="63">
        <f>IF(ISNA(VLOOKUP($C113,ИД!$A$2:$D$11,2,0)),0,VLOOKUP($C113,ИД!$A$2:$D$11,2,0))</f>
        <v>0</v>
      </c>
      <c r="E113" s="63">
        <f>IF(ISNA(VLOOKUP($C113,ИД!$A$2:$D$11,2,0)),0,VLOOKUP($C113,ИД!$A$2:$D$11,3,0))</f>
        <v>0</v>
      </c>
      <c r="F113" s="63">
        <f>IF(ISNA(VLOOKUP($C113,ИД!$A$2:$D$11,2,0)),0,VLOOKUP($C113,ИД!$A$2:$D$11,4,0))</f>
        <v>0</v>
      </c>
      <c r="G113" s="11">
        <v>41</v>
      </c>
      <c r="H113" s="72"/>
      <c r="I113" s="72"/>
      <c r="J113" s="72"/>
      <c r="K113" s="14"/>
      <c r="L113" s="70">
        <f t="shared" si="27"/>
        <v>0</v>
      </c>
      <c r="M113" s="107">
        <f t="shared" si="32"/>
        <v>0</v>
      </c>
      <c r="N113" s="88">
        <f t="shared" si="28"/>
        <v>0</v>
      </c>
      <c r="O113" s="64">
        <f>IF(ISNA(VLOOKUP($C113,ИД!$A$2:$I$11,8,0)),0,VLOOKUP($C113,ИД!$A$2:$I$11,8,0))</f>
        <v>0</v>
      </c>
      <c r="P113" s="65">
        <f>IF(ISNA(VLOOKUP($C113,ИД!$A$2:$I$11,9,0)),0,VLOOKUP($C113,ИД!$A$2:$I$11,9,0))</f>
        <v>0</v>
      </c>
      <c r="Q113" s="65">
        <f t="shared" si="33"/>
        <v>0</v>
      </c>
      <c r="R113" s="71">
        <f t="shared" si="34"/>
        <v>0</v>
      </c>
      <c r="S113" s="71">
        <f t="shared" si="35"/>
        <v>0</v>
      </c>
      <c r="T113" s="89">
        <f t="shared" si="36"/>
        <v>0</v>
      </c>
      <c r="U113" s="96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7">
        <f>IF(ISNA(VLOOKUP($C113,ИД!$A$2:$J$11,10,0)),0,VLOOKUP($C113,ИД!$A$2:$J$11,10,0))</f>
        <v>0</v>
      </c>
      <c r="Y113" s="100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1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6"/>
      <c r="B114" s="13"/>
      <c r="C114" s="13"/>
      <c r="D114" s="63">
        <f>IF(ISNA(VLOOKUP($C114,ИД!$A$2:$D$11,2,0)),0,VLOOKUP($C114,ИД!$A$2:$D$11,2,0))</f>
        <v>0</v>
      </c>
      <c r="E114" s="63">
        <f>IF(ISNA(VLOOKUP($C114,ИД!$A$2:$D$11,2,0)),0,VLOOKUP($C114,ИД!$A$2:$D$11,3,0))</f>
        <v>0</v>
      </c>
      <c r="F114" s="63">
        <f>IF(ISNA(VLOOKUP($C114,ИД!$A$2:$D$11,2,0)),0,VLOOKUP($C114,ИД!$A$2:$D$11,4,0))</f>
        <v>0</v>
      </c>
      <c r="G114" s="11">
        <v>42</v>
      </c>
      <c r="H114" s="72"/>
      <c r="I114" s="72"/>
      <c r="J114" s="72"/>
      <c r="K114" s="14"/>
      <c r="L114" s="70">
        <f t="shared" si="27"/>
        <v>0</v>
      </c>
      <c r="M114" s="107">
        <f t="shared" si="32"/>
        <v>0</v>
      </c>
      <c r="N114" s="88">
        <f t="shared" si="28"/>
        <v>0</v>
      </c>
      <c r="O114" s="64">
        <f>IF(ISNA(VLOOKUP($C114,ИД!$A$2:$I$11,8,0)),0,VLOOKUP($C114,ИД!$A$2:$I$11,8,0))</f>
        <v>0</v>
      </c>
      <c r="P114" s="65">
        <f>IF(ISNA(VLOOKUP($C114,ИД!$A$2:$I$11,9,0)),0,VLOOKUP($C114,ИД!$A$2:$I$11,9,0))</f>
        <v>0</v>
      </c>
      <c r="Q114" s="65">
        <f t="shared" si="33"/>
        <v>0</v>
      </c>
      <c r="R114" s="71">
        <f t="shared" si="34"/>
        <v>0</v>
      </c>
      <c r="S114" s="71">
        <f t="shared" si="35"/>
        <v>0</v>
      </c>
      <c r="T114" s="89">
        <f t="shared" si="36"/>
        <v>0</v>
      </c>
      <c r="U114" s="96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7">
        <f>IF(ISNA(VLOOKUP($C114,ИД!$A$2:$J$11,10,0)),0,VLOOKUP($C114,ИД!$A$2:$J$11,10,0))</f>
        <v>0</v>
      </c>
      <c r="Y114" s="100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1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6"/>
      <c r="B115" s="13"/>
      <c r="C115" s="13"/>
      <c r="D115" s="63">
        <f>IF(ISNA(VLOOKUP($C115,ИД!$A$2:$D$11,2,0)),0,VLOOKUP($C115,ИД!$A$2:$D$11,2,0))</f>
        <v>0</v>
      </c>
      <c r="E115" s="63">
        <f>IF(ISNA(VLOOKUP($C115,ИД!$A$2:$D$11,2,0)),0,VLOOKUP($C115,ИД!$A$2:$D$11,3,0))</f>
        <v>0</v>
      </c>
      <c r="F115" s="63">
        <f>IF(ISNA(VLOOKUP($C115,ИД!$A$2:$D$11,2,0)),0,VLOOKUP($C115,ИД!$A$2:$D$11,4,0))</f>
        <v>0</v>
      </c>
      <c r="G115" s="11">
        <v>11</v>
      </c>
      <c r="H115" s="72"/>
      <c r="I115" s="72"/>
      <c r="J115" s="72"/>
      <c r="K115" s="14"/>
      <c r="L115" s="70">
        <f t="shared" si="27"/>
        <v>0</v>
      </c>
      <c r="M115" s="107">
        <f t="shared" si="15"/>
        <v>0</v>
      </c>
      <c r="N115" s="88">
        <f t="shared" si="28"/>
        <v>0</v>
      </c>
      <c r="O115" s="64">
        <f>IF(ISNA(VLOOKUP($C115,ИД!$A$2:$I$11,8,0)),0,VLOOKUP($C115,ИД!$A$2:$I$11,8,0))</f>
        <v>0</v>
      </c>
      <c r="P115" s="65">
        <f>IF(ISNA(VLOOKUP($C115,ИД!$A$2:$I$11,9,0)),0,VLOOKUP($C115,ИД!$A$2:$I$11,9,0))</f>
        <v>0</v>
      </c>
      <c r="Q115" s="65">
        <f t="shared" si="16"/>
        <v>0</v>
      </c>
      <c r="R115" s="71">
        <f t="shared" si="17"/>
        <v>0</v>
      </c>
      <c r="S115" s="71">
        <f t="shared" si="18"/>
        <v>0</v>
      </c>
      <c r="T115" s="89">
        <f t="shared" si="19"/>
        <v>0</v>
      </c>
      <c r="U115" s="96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7">
        <f>IF(ISNA(VLOOKUP($C115,ИД!$A$2:$J$11,10,0)),0,VLOOKUP($C115,ИД!$A$2:$J$11,10,0))</f>
        <v>0</v>
      </c>
      <c r="Y115" s="100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1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6"/>
      <c r="B116" s="13"/>
      <c r="C116" s="13"/>
      <c r="D116" s="63">
        <f>IF(ISNA(VLOOKUP($C116,ИД!$A$2:$D$11,2,0)),0,VLOOKUP($C116,ИД!$A$2:$D$11,2,0))</f>
        <v>0</v>
      </c>
      <c r="E116" s="63">
        <f>IF(ISNA(VLOOKUP($C116,ИД!$A$2:$D$11,2,0)),0,VLOOKUP($C116,ИД!$A$2:$D$11,3,0))</f>
        <v>0</v>
      </c>
      <c r="F116" s="63">
        <f>IF(ISNA(VLOOKUP($C116,ИД!$A$2:$D$11,2,0)),0,VLOOKUP($C116,ИД!$A$2:$D$11,4,0))</f>
        <v>0</v>
      </c>
      <c r="G116" s="11">
        <v>12</v>
      </c>
      <c r="H116" s="72"/>
      <c r="I116" s="72"/>
      <c r="J116" s="72"/>
      <c r="K116" s="14"/>
      <c r="L116" s="70">
        <f t="shared" si="27"/>
        <v>0</v>
      </c>
      <c r="M116" s="107">
        <f t="shared" si="15"/>
        <v>0</v>
      </c>
      <c r="N116" s="88">
        <f t="shared" si="28"/>
        <v>0</v>
      </c>
      <c r="O116" s="64">
        <f>IF(ISNA(VLOOKUP($C116,ИД!$A$2:$I$11,8,0)),0,VLOOKUP($C116,ИД!$A$2:$I$11,8,0))</f>
        <v>0</v>
      </c>
      <c r="P116" s="65">
        <f>IF(ISNA(VLOOKUP($C116,ИД!$A$2:$I$11,9,0)),0,VLOOKUP($C116,ИД!$A$2:$I$11,9,0))</f>
        <v>0</v>
      </c>
      <c r="Q116" s="65">
        <f t="shared" si="16"/>
        <v>0</v>
      </c>
      <c r="R116" s="71">
        <f t="shared" si="17"/>
        <v>0</v>
      </c>
      <c r="S116" s="71">
        <f t="shared" si="18"/>
        <v>0</v>
      </c>
      <c r="T116" s="89">
        <f t="shared" si="19"/>
        <v>0</v>
      </c>
      <c r="U116" s="96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7">
        <f>IF(ISNA(VLOOKUP($C116,ИД!$A$2:$J$11,10,0)),0,VLOOKUP($C116,ИД!$A$2:$J$11,10,0))</f>
        <v>0</v>
      </c>
      <c r="Y116" s="100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1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6"/>
      <c r="B117" s="13"/>
      <c r="C117" s="13"/>
      <c r="D117" s="63">
        <f>IF(ISNA(VLOOKUP($C117,ИД!$A$2:$D$11,2,0)),0,VLOOKUP($C117,ИД!$A$2:$D$11,2,0))</f>
        <v>0</v>
      </c>
      <c r="E117" s="63">
        <f>IF(ISNA(VLOOKUP($C117,ИД!$A$2:$D$11,2,0)),0,VLOOKUP($C117,ИД!$A$2:$D$11,3,0))</f>
        <v>0</v>
      </c>
      <c r="F117" s="63">
        <f>IF(ISNA(VLOOKUP($C117,ИД!$A$2:$D$11,2,0)),0,VLOOKUP($C117,ИД!$A$2:$D$11,4,0))</f>
        <v>0</v>
      </c>
      <c r="G117" s="11">
        <v>13</v>
      </c>
      <c r="H117" s="72"/>
      <c r="I117" s="72"/>
      <c r="J117" s="72"/>
      <c r="K117" s="14"/>
      <c r="L117" s="70">
        <f t="shared" si="27"/>
        <v>0</v>
      </c>
      <c r="M117" s="107">
        <f t="shared" si="15"/>
        <v>0</v>
      </c>
      <c r="N117" s="88">
        <f t="shared" si="28"/>
        <v>0</v>
      </c>
      <c r="O117" s="64">
        <f>IF(ISNA(VLOOKUP($C117,ИД!$A$2:$I$11,8,0)),0,VLOOKUP($C117,ИД!$A$2:$I$11,8,0))</f>
        <v>0</v>
      </c>
      <c r="P117" s="65">
        <f>IF(ISNA(VLOOKUP($C117,ИД!$A$2:$I$11,9,0)),0,VLOOKUP($C117,ИД!$A$2:$I$11,9,0))</f>
        <v>0</v>
      </c>
      <c r="Q117" s="65">
        <f t="shared" si="16"/>
        <v>0</v>
      </c>
      <c r="R117" s="71">
        <f t="shared" si="17"/>
        <v>0</v>
      </c>
      <c r="S117" s="71">
        <f t="shared" si="18"/>
        <v>0</v>
      </c>
      <c r="T117" s="89">
        <f t="shared" si="19"/>
        <v>0</v>
      </c>
      <c r="U117" s="96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7">
        <f>IF(ISNA(VLOOKUP($C117,ИД!$A$2:$J$11,10,0)),0,VLOOKUP($C117,ИД!$A$2:$J$11,10,0))</f>
        <v>0</v>
      </c>
      <c r="Y117" s="100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1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6"/>
      <c r="B118" s="13"/>
      <c r="C118" s="13"/>
      <c r="D118" s="63">
        <f>IF(ISNA(VLOOKUP($C118,ИД!$A$2:$D$11,2,0)),0,VLOOKUP($C118,ИД!$A$2:$D$11,2,0))</f>
        <v>0</v>
      </c>
      <c r="E118" s="63">
        <f>IF(ISNA(VLOOKUP($C118,ИД!$A$2:$D$11,2,0)),0,VLOOKUP($C118,ИД!$A$2:$D$11,3,0))</f>
        <v>0</v>
      </c>
      <c r="F118" s="63">
        <f>IF(ISNA(VLOOKUP($C118,ИД!$A$2:$D$11,2,0)),0,VLOOKUP($C118,ИД!$A$2:$D$11,4,0))</f>
        <v>0</v>
      </c>
      <c r="G118" s="11">
        <v>14</v>
      </c>
      <c r="H118" s="72"/>
      <c r="I118" s="72"/>
      <c r="J118" s="72"/>
      <c r="K118" s="14"/>
      <c r="L118" s="70">
        <f t="shared" si="27"/>
        <v>0</v>
      </c>
      <c r="M118" s="107">
        <f t="shared" si="15"/>
        <v>0</v>
      </c>
      <c r="N118" s="88">
        <f t="shared" si="28"/>
        <v>0</v>
      </c>
      <c r="O118" s="64">
        <f>IF(ISNA(VLOOKUP($C118,ИД!$A$2:$I$11,8,0)),0,VLOOKUP($C118,ИД!$A$2:$I$11,8,0))</f>
        <v>0</v>
      </c>
      <c r="P118" s="65">
        <f>IF(ISNA(VLOOKUP($C118,ИД!$A$2:$I$11,9,0)),0,VLOOKUP($C118,ИД!$A$2:$I$11,9,0))</f>
        <v>0</v>
      </c>
      <c r="Q118" s="65">
        <f t="shared" si="16"/>
        <v>0</v>
      </c>
      <c r="R118" s="71">
        <f t="shared" si="17"/>
        <v>0</v>
      </c>
      <c r="S118" s="71">
        <f t="shared" si="18"/>
        <v>0</v>
      </c>
      <c r="T118" s="89">
        <f t="shared" si="19"/>
        <v>0</v>
      </c>
      <c r="U118" s="96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7">
        <f>IF(ISNA(VLOOKUP($C118,ИД!$A$2:$J$11,10,0)),0,VLOOKUP($C118,ИД!$A$2:$J$11,10,0))</f>
        <v>0</v>
      </c>
      <c r="Y118" s="100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1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6"/>
      <c r="B119" s="13"/>
      <c r="C119" s="13"/>
      <c r="D119" s="63">
        <f>IF(ISNA(VLOOKUP($C119,ИД!$A$2:$D$11,2,0)),0,VLOOKUP($C119,ИД!$A$2:$D$11,2,0))</f>
        <v>0</v>
      </c>
      <c r="E119" s="63">
        <f>IF(ISNA(VLOOKUP($C119,ИД!$A$2:$D$11,2,0)),0,VLOOKUP($C119,ИД!$A$2:$D$11,3,0))</f>
        <v>0</v>
      </c>
      <c r="F119" s="63">
        <f>IF(ISNA(VLOOKUP($C119,ИД!$A$2:$D$11,2,0)),0,VLOOKUP($C119,ИД!$A$2:$D$11,4,0))</f>
        <v>0</v>
      </c>
      <c r="G119" s="11">
        <v>15</v>
      </c>
      <c r="H119" s="72"/>
      <c r="I119" s="72"/>
      <c r="J119" s="72"/>
      <c r="K119" s="14"/>
      <c r="L119" s="70">
        <f t="shared" si="27"/>
        <v>0</v>
      </c>
      <c r="M119" s="107">
        <f t="shared" si="15"/>
        <v>0</v>
      </c>
      <c r="N119" s="88">
        <f t="shared" si="28"/>
        <v>0</v>
      </c>
      <c r="O119" s="64">
        <f>IF(ISNA(VLOOKUP($C119,ИД!$A$2:$I$11,8,0)),0,VLOOKUP($C119,ИД!$A$2:$I$11,8,0))</f>
        <v>0</v>
      </c>
      <c r="P119" s="65">
        <f>IF(ISNA(VLOOKUP($C119,ИД!$A$2:$I$11,9,0)),0,VLOOKUP($C119,ИД!$A$2:$I$11,9,0))</f>
        <v>0</v>
      </c>
      <c r="Q119" s="65">
        <f t="shared" si="16"/>
        <v>0</v>
      </c>
      <c r="R119" s="71">
        <f t="shared" si="17"/>
        <v>0</v>
      </c>
      <c r="S119" s="71">
        <f t="shared" si="18"/>
        <v>0</v>
      </c>
      <c r="T119" s="89">
        <f t="shared" si="19"/>
        <v>0</v>
      </c>
      <c r="U119" s="96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7">
        <f>IF(ISNA(VLOOKUP($C119,ИД!$A$2:$J$11,10,0)),0,VLOOKUP($C119,ИД!$A$2:$J$11,10,0))</f>
        <v>0</v>
      </c>
      <c r="Y119" s="100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1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6"/>
      <c r="B120" s="13"/>
      <c r="C120" s="13"/>
      <c r="D120" s="63">
        <f>IF(ISNA(VLOOKUP($C120,ИД!$A$2:$D$11,2,0)),0,VLOOKUP($C120,ИД!$A$2:$D$11,2,0))</f>
        <v>0</v>
      </c>
      <c r="E120" s="63">
        <f>IF(ISNA(VLOOKUP($C120,ИД!$A$2:$D$11,2,0)),0,VLOOKUP($C120,ИД!$A$2:$D$11,3,0))</f>
        <v>0</v>
      </c>
      <c r="F120" s="63">
        <f>IF(ISNA(VLOOKUP($C120,ИД!$A$2:$D$11,2,0)),0,VLOOKUP($C120,ИД!$A$2:$D$11,4,0))</f>
        <v>0</v>
      </c>
      <c r="G120" s="11">
        <v>16</v>
      </c>
      <c r="H120" s="72"/>
      <c r="I120" s="72"/>
      <c r="J120" s="72"/>
      <c r="K120" s="14"/>
      <c r="L120" s="70">
        <f t="shared" si="27"/>
        <v>0</v>
      </c>
      <c r="M120" s="107">
        <f t="shared" si="15"/>
        <v>0</v>
      </c>
      <c r="N120" s="88">
        <f t="shared" si="28"/>
        <v>0</v>
      </c>
      <c r="O120" s="64">
        <f>IF(ISNA(VLOOKUP($C120,ИД!$A$2:$I$11,8,0)),0,VLOOKUP($C120,ИД!$A$2:$I$11,8,0))</f>
        <v>0</v>
      </c>
      <c r="P120" s="65">
        <f>IF(ISNA(VLOOKUP($C120,ИД!$A$2:$I$11,9,0)),0,VLOOKUP($C120,ИД!$A$2:$I$11,9,0))</f>
        <v>0</v>
      </c>
      <c r="Q120" s="65">
        <f t="shared" si="16"/>
        <v>0</v>
      </c>
      <c r="R120" s="71">
        <f t="shared" si="17"/>
        <v>0</v>
      </c>
      <c r="S120" s="71">
        <f t="shared" si="18"/>
        <v>0</v>
      </c>
      <c r="T120" s="89">
        <f t="shared" si="19"/>
        <v>0</v>
      </c>
      <c r="U120" s="96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7">
        <f>IF(ISNA(VLOOKUP($C120,ИД!$A$2:$J$11,10,0)),0,VLOOKUP($C120,ИД!$A$2:$J$11,10,0))</f>
        <v>0</v>
      </c>
      <c r="Y120" s="100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1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6"/>
      <c r="B121" s="13"/>
      <c r="C121" s="13"/>
      <c r="D121" s="63">
        <f>IF(ISNA(VLOOKUP($C121,ИД!$A$2:$D$11,2,0)),0,VLOOKUP($C121,ИД!$A$2:$D$11,2,0))</f>
        <v>0</v>
      </c>
      <c r="E121" s="63">
        <f>IF(ISNA(VLOOKUP($C121,ИД!$A$2:$D$11,2,0)),0,VLOOKUP($C121,ИД!$A$2:$D$11,3,0))</f>
        <v>0</v>
      </c>
      <c r="F121" s="63">
        <f>IF(ISNA(VLOOKUP($C121,ИД!$A$2:$D$11,2,0)),0,VLOOKUP($C121,ИД!$A$2:$D$11,4,0))</f>
        <v>0</v>
      </c>
      <c r="G121" s="11">
        <v>17</v>
      </c>
      <c r="H121" s="72"/>
      <c r="I121" s="72"/>
      <c r="J121" s="72"/>
      <c r="K121" s="14"/>
      <c r="L121" s="70">
        <f t="shared" si="27"/>
        <v>0</v>
      </c>
      <c r="M121" s="107">
        <f t="shared" si="15"/>
        <v>0</v>
      </c>
      <c r="N121" s="88">
        <f t="shared" si="28"/>
        <v>0</v>
      </c>
      <c r="O121" s="64">
        <f>IF(ISNA(VLOOKUP($C121,ИД!$A$2:$I$11,8,0)),0,VLOOKUP($C121,ИД!$A$2:$I$11,8,0))</f>
        <v>0</v>
      </c>
      <c r="P121" s="65">
        <f>IF(ISNA(VLOOKUP($C121,ИД!$A$2:$I$11,9,0)),0,VLOOKUP($C121,ИД!$A$2:$I$11,9,0))</f>
        <v>0</v>
      </c>
      <c r="Q121" s="65">
        <f t="shared" si="16"/>
        <v>0</v>
      </c>
      <c r="R121" s="71">
        <f t="shared" si="17"/>
        <v>0</v>
      </c>
      <c r="S121" s="71">
        <f t="shared" si="18"/>
        <v>0</v>
      </c>
      <c r="T121" s="89">
        <f t="shared" si="19"/>
        <v>0</v>
      </c>
      <c r="U121" s="96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7">
        <f>IF(ISNA(VLOOKUP($C121,ИД!$A$2:$J$11,10,0)),0,VLOOKUP($C121,ИД!$A$2:$J$11,10,0))</f>
        <v>0</v>
      </c>
      <c r="Y121" s="100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1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6"/>
      <c r="B122" s="13"/>
      <c r="C122" s="13"/>
      <c r="D122" s="63">
        <f>IF(ISNA(VLOOKUP($C122,ИД!$A$2:$D$11,2,0)),0,VLOOKUP($C122,ИД!$A$2:$D$11,2,0))</f>
        <v>0</v>
      </c>
      <c r="E122" s="63">
        <f>IF(ISNA(VLOOKUP($C122,ИД!$A$2:$D$11,2,0)),0,VLOOKUP($C122,ИД!$A$2:$D$11,3,0))</f>
        <v>0</v>
      </c>
      <c r="F122" s="63">
        <f>IF(ISNA(VLOOKUP($C122,ИД!$A$2:$D$11,2,0)),0,VLOOKUP($C122,ИД!$A$2:$D$11,4,0))</f>
        <v>0</v>
      </c>
      <c r="G122" s="11">
        <v>18</v>
      </c>
      <c r="H122" s="72"/>
      <c r="I122" s="72"/>
      <c r="J122" s="72"/>
      <c r="K122" s="14"/>
      <c r="L122" s="70">
        <f t="shared" si="27"/>
        <v>0</v>
      </c>
      <c r="M122" s="107">
        <f t="shared" si="15"/>
        <v>0</v>
      </c>
      <c r="N122" s="88">
        <f t="shared" si="28"/>
        <v>0</v>
      </c>
      <c r="O122" s="64">
        <f>IF(ISNA(VLOOKUP($C122,ИД!$A$2:$I$11,8,0)),0,VLOOKUP($C122,ИД!$A$2:$I$11,8,0))</f>
        <v>0</v>
      </c>
      <c r="P122" s="65">
        <f>IF(ISNA(VLOOKUP($C122,ИД!$A$2:$I$11,9,0)),0,VLOOKUP($C122,ИД!$A$2:$I$11,9,0))</f>
        <v>0</v>
      </c>
      <c r="Q122" s="65">
        <f t="shared" si="16"/>
        <v>0</v>
      </c>
      <c r="R122" s="71">
        <f t="shared" si="17"/>
        <v>0</v>
      </c>
      <c r="S122" s="71">
        <f t="shared" si="18"/>
        <v>0</v>
      </c>
      <c r="T122" s="89">
        <f t="shared" si="19"/>
        <v>0</v>
      </c>
      <c r="U122" s="96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7">
        <f>IF(ISNA(VLOOKUP($C122,ИД!$A$2:$J$11,10,0)),0,VLOOKUP($C122,ИД!$A$2:$J$11,10,0))</f>
        <v>0</v>
      </c>
      <c r="Y122" s="100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1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6"/>
      <c r="B123" s="13"/>
      <c r="C123" s="13"/>
      <c r="D123" s="63">
        <f>IF(ISNA(VLOOKUP($C123,ИД!$A$2:$D$11,2,0)),0,VLOOKUP($C123,ИД!$A$2:$D$11,2,0))</f>
        <v>0</v>
      </c>
      <c r="E123" s="63">
        <f>IF(ISNA(VLOOKUP($C123,ИД!$A$2:$D$11,2,0)),0,VLOOKUP($C123,ИД!$A$2:$D$11,3,0))</f>
        <v>0</v>
      </c>
      <c r="F123" s="63">
        <f>IF(ISNA(VLOOKUP($C123,ИД!$A$2:$D$11,2,0)),0,VLOOKUP($C123,ИД!$A$2:$D$11,4,0))</f>
        <v>0</v>
      </c>
      <c r="G123" s="11">
        <v>19</v>
      </c>
      <c r="H123" s="72"/>
      <c r="I123" s="72"/>
      <c r="J123" s="72"/>
      <c r="K123" s="14"/>
      <c r="L123" s="70">
        <f t="shared" si="27"/>
        <v>0</v>
      </c>
      <c r="M123" s="107">
        <f t="shared" ref="M123:M145" si="38">L123*$B$221</f>
        <v>0</v>
      </c>
      <c r="N123" s="88">
        <f t="shared" si="28"/>
        <v>0</v>
      </c>
      <c r="O123" s="64">
        <f>IF(ISNA(VLOOKUP($C123,ИД!$A$2:$I$11,8,0)),0,VLOOKUP($C123,ИД!$A$2:$I$11,8,0))</f>
        <v>0</v>
      </c>
      <c r="P123" s="65">
        <f>IF(ISNA(VLOOKUP($C123,ИД!$A$2:$I$11,9,0)),0,VLOOKUP($C123,ИД!$A$2:$I$11,9,0))</f>
        <v>0</v>
      </c>
      <c r="Q123" s="65">
        <f t="shared" ref="Q123:Q145" si="39">K123</f>
        <v>0</v>
      </c>
      <c r="R123" s="71">
        <f t="shared" ref="R123:R145" si="40">P123*N123*Q123/1000</f>
        <v>0</v>
      </c>
      <c r="S123" s="71">
        <f t="shared" ref="S123:S145" si="41">L123-R123</f>
        <v>0</v>
      </c>
      <c r="T123" s="89">
        <f t="shared" ref="T123:T145" si="42">S123*$B$221</f>
        <v>0</v>
      </c>
      <c r="U123" s="96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7">
        <f>IF(ISNA(VLOOKUP($C123,ИД!$A$2:$J$11,10,0)),0,VLOOKUP($C123,ИД!$A$2:$J$11,10,0))</f>
        <v>0</v>
      </c>
      <c r="Y123" s="100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1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6"/>
      <c r="B124" s="13"/>
      <c r="C124" s="13"/>
      <c r="D124" s="63">
        <f>IF(ISNA(VLOOKUP($C124,ИД!$A$2:$D$11,2,0)),0,VLOOKUP($C124,ИД!$A$2:$D$11,2,0))</f>
        <v>0</v>
      </c>
      <c r="E124" s="63">
        <f>IF(ISNA(VLOOKUP($C124,ИД!$A$2:$D$11,2,0)),0,VLOOKUP($C124,ИД!$A$2:$D$11,3,0))</f>
        <v>0</v>
      </c>
      <c r="F124" s="63">
        <f>IF(ISNA(VLOOKUP($C124,ИД!$A$2:$D$11,2,0)),0,VLOOKUP($C124,ИД!$A$2:$D$11,4,0))</f>
        <v>0</v>
      </c>
      <c r="G124" s="11">
        <v>20</v>
      </c>
      <c r="H124" s="72"/>
      <c r="I124" s="72"/>
      <c r="J124" s="72"/>
      <c r="K124" s="14"/>
      <c r="L124" s="70">
        <f t="shared" si="27"/>
        <v>0</v>
      </c>
      <c r="M124" s="107">
        <f t="shared" si="38"/>
        <v>0</v>
      </c>
      <c r="N124" s="88">
        <f t="shared" si="28"/>
        <v>0</v>
      </c>
      <c r="O124" s="64">
        <f>IF(ISNA(VLOOKUP($C124,ИД!$A$2:$I$11,8,0)),0,VLOOKUP($C124,ИД!$A$2:$I$11,8,0))</f>
        <v>0</v>
      </c>
      <c r="P124" s="65">
        <f>IF(ISNA(VLOOKUP($C124,ИД!$A$2:$I$11,9,0)),0,VLOOKUP($C124,ИД!$A$2:$I$11,9,0))</f>
        <v>0</v>
      </c>
      <c r="Q124" s="65">
        <f t="shared" si="39"/>
        <v>0</v>
      </c>
      <c r="R124" s="71">
        <f t="shared" si="40"/>
        <v>0</v>
      </c>
      <c r="S124" s="71">
        <f t="shared" si="41"/>
        <v>0</v>
      </c>
      <c r="T124" s="89">
        <f t="shared" si="42"/>
        <v>0</v>
      </c>
      <c r="U124" s="96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7">
        <f>IF(ISNA(VLOOKUP($C124,ИД!$A$2:$J$11,10,0)),0,VLOOKUP($C124,ИД!$A$2:$J$11,10,0))</f>
        <v>0</v>
      </c>
      <c r="Y124" s="100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1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6"/>
      <c r="B125" s="13"/>
      <c r="C125" s="13"/>
      <c r="D125" s="63">
        <f>IF(ISNA(VLOOKUP($C125,ИД!$A$2:$D$11,2,0)),0,VLOOKUP($C125,ИД!$A$2:$D$11,2,0))</f>
        <v>0</v>
      </c>
      <c r="E125" s="63">
        <f>IF(ISNA(VLOOKUP($C125,ИД!$A$2:$D$11,2,0)),0,VLOOKUP($C125,ИД!$A$2:$D$11,3,0))</f>
        <v>0</v>
      </c>
      <c r="F125" s="63">
        <f>IF(ISNA(VLOOKUP($C125,ИД!$A$2:$D$11,2,0)),0,VLOOKUP($C125,ИД!$A$2:$D$11,4,0))</f>
        <v>0</v>
      </c>
      <c r="G125" s="11">
        <v>21</v>
      </c>
      <c r="H125" s="72"/>
      <c r="I125" s="72"/>
      <c r="J125" s="72"/>
      <c r="K125" s="14"/>
      <c r="L125" s="70">
        <f t="shared" si="27"/>
        <v>0</v>
      </c>
      <c r="M125" s="107">
        <f t="shared" si="38"/>
        <v>0</v>
      </c>
      <c r="N125" s="88">
        <f t="shared" si="28"/>
        <v>0</v>
      </c>
      <c r="O125" s="64">
        <f>IF(ISNA(VLOOKUP($C125,ИД!$A$2:$I$11,8,0)),0,VLOOKUP($C125,ИД!$A$2:$I$11,8,0))</f>
        <v>0</v>
      </c>
      <c r="P125" s="65">
        <f>IF(ISNA(VLOOKUP($C125,ИД!$A$2:$I$11,9,0)),0,VLOOKUP($C125,ИД!$A$2:$I$11,9,0))</f>
        <v>0</v>
      </c>
      <c r="Q125" s="65">
        <f t="shared" si="39"/>
        <v>0</v>
      </c>
      <c r="R125" s="71">
        <f t="shared" si="40"/>
        <v>0</v>
      </c>
      <c r="S125" s="71">
        <f t="shared" si="41"/>
        <v>0</v>
      </c>
      <c r="T125" s="89">
        <f t="shared" si="42"/>
        <v>0</v>
      </c>
      <c r="U125" s="96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7">
        <f>IF(ISNA(VLOOKUP($C125,ИД!$A$2:$J$11,10,0)),0,VLOOKUP($C125,ИД!$A$2:$J$11,10,0))</f>
        <v>0</v>
      </c>
      <c r="Y125" s="100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1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6"/>
      <c r="B126" s="13"/>
      <c r="C126" s="13"/>
      <c r="D126" s="63">
        <f>IF(ISNA(VLOOKUP($C126,ИД!$A$2:$D$11,2,0)),0,VLOOKUP($C126,ИД!$A$2:$D$11,2,0))</f>
        <v>0</v>
      </c>
      <c r="E126" s="63">
        <f>IF(ISNA(VLOOKUP($C126,ИД!$A$2:$D$11,2,0)),0,VLOOKUP($C126,ИД!$A$2:$D$11,3,0))</f>
        <v>0</v>
      </c>
      <c r="F126" s="63">
        <f>IF(ISNA(VLOOKUP($C126,ИД!$A$2:$D$11,2,0)),0,VLOOKUP($C126,ИД!$A$2:$D$11,4,0))</f>
        <v>0</v>
      </c>
      <c r="G126" s="11">
        <v>22</v>
      </c>
      <c r="H126" s="72"/>
      <c r="I126" s="72"/>
      <c r="J126" s="72"/>
      <c r="K126" s="14"/>
      <c r="L126" s="70">
        <f t="shared" si="27"/>
        <v>0</v>
      </c>
      <c r="M126" s="107">
        <f t="shared" si="38"/>
        <v>0</v>
      </c>
      <c r="N126" s="88">
        <f t="shared" si="28"/>
        <v>0</v>
      </c>
      <c r="O126" s="64">
        <f>IF(ISNA(VLOOKUP($C126,ИД!$A$2:$I$11,8,0)),0,VLOOKUP($C126,ИД!$A$2:$I$11,8,0))</f>
        <v>0</v>
      </c>
      <c r="P126" s="65">
        <f>IF(ISNA(VLOOKUP($C126,ИД!$A$2:$I$11,9,0)),0,VLOOKUP($C126,ИД!$A$2:$I$11,9,0))</f>
        <v>0</v>
      </c>
      <c r="Q126" s="65">
        <f t="shared" si="39"/>
        <v>0</v>
      </c>
      <c r="R126" s="71">
        <f t="shared" si="40"/>
        <v>0</v>
      </c>
      <c r="S126" s="71">
        <f t="shared" si="41"/>
        <v>0</v>
      </c>
      <c r="T126" s="89">
        <f t="shared" si="42"/>
        <v>0</v>
      </c>
      <c r="U126" s="96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7">
        <f>IF(ISNA(VLOOKUP($C126,ИД!$A$2:$J$11,10,0)),0,VLOOKUP($C126,ИД!$A$2:$J$11,10,0))</f>
        <v>0</v>
      </c>
      <c r="Y126" s="100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1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6"/>
      <c r="B127" s="13"/>
      <c r="C127" s="13"/>
      <c r="D127" s="63">
        <f>IF(ISNA(VLOOKUP($C127,ИД!$A$2:$D$11,2,0)),0,VLOOKUP($C127,ИД!$A$2:$D$11,2,0))</f>
        <v>0</v>
      </c>
      <c r="E127" s="63">
        <f>IF(ISNA(VLOOKUP($C127,ИД!$A$2:$D$11,2,0)),0,VLOOKUP($C127,ИД!$A$2:$D$11,3,0))</f>
        <v>0</v>
      </c>
      <c r="F127" s="63">
        <f>IF(ISNA(VLOOKUP($C127,ИД!$A$2:$D$11,2,0)),0,VLOOKUP($C127,ИД!$A$2:$D$11,4,0))</f>
        <v>0</v>
      </c>
      <c r="G127" s="11">
        <v>23</v>
      </c>
      <c r="H127" s="72"/>
      <c r="I127" s="72"/>
      <c r="J127" s="72"/>
      <c r="K127" s="14"/>
      <c r="L127" s="70">
        <f t="shared" si="27"/>
        <v>0</v>
      </c>
      <c r="M127" s="107">
        <f t="shared" si="38"/>
        <v>0</v>
      </c>
      <c r="N127" s="88">
        <f t="shared" si="28"/>
        <v>0</v>
      </c>
      <c r="O127" s="64">
        <f>IF(ISNA(VLOOKUP($C127,ИД!$A$2:$I$11,8,0)),0,VLOOKUP($C127,ИД!$A$2:$I$11,8,0))</f>
        <v>0</v>
      </c>
      <c r="P127" s="65">
        <f>IF(ISNA(VLOOKUP($C127,ИД!$A$2:$I$11,9,0)),0,VLOOKUP($C127,ИД!$A$2:$I$11,9,0))</f>
        <v>0</v>
      </c>
      <c r="Q127" s="65">
        <f t="shared" si="39"/>
        <v>0</v>
      </c>
      <c r="R127" s="71">
        <f t="shared" si="40"/>
        <v>0</v>
      </c>
      <c r="S127" s="71">
        <f t="shared" si="41"/>
        <v>0</v>
      </c>
      <c r="T127" s="89">
        <f t="shared" si="42"/>
        <v>0</v>
      </c>
      <c r="U127" s="96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7">
        <f>IF(ISNA(VLOOKUP($C127,ИД!$A$2:$J$11,10,0)),0,VLOOKUP($C127,ИД!$A$2:$J$11,10,0))</f>
        <v>0</v>
      </c>
      <c r="Y127" s="100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1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6"/>
      <c r="B128" s="13"/>
      <c r="C128" s="13"/>
      <c r="D128" s="63">
        <f>IF(ISNA(VLOOKUP($C128,ИД!$A$2:$D$11,2,0)),0,VLOOKUP($C128,ИД!$A$2:$D$11,2,0))</f>
        <v>0</v>
      </c>
      <c r="E128" s="63">
        <f>IF(ISNA(VLOOKUP($C128,ИД!$A$2:$D$11,2,0)),0,VLOOKUP($C128,ИД!$A$2:$D$11,3,0))</f>
        <v>0</v>
      </c>
      <c r="F128" s="63">
        <f>IF(ISNA(VLOOKUP($C128,ИД!$A$2:$D$11,2,0)),0,VLOOKUP($C128,ИД!$A$2:$D$11,4,0))</f>
        <v>0</v>
      </c>
      <c r="G128" s="11">
        <v>24</v>
      </c>
      <c r="H128" s="72"/>
      <c r="I128" s="72"/>
      <c r="J128" s="72"/>
      <c r="K128" s="14"/>
      <c r="L128" s="70">
        <f t="shared" si="27"/>
        <v>0</v>
      </c>
      <c r="M128" s="107">
        <f t="shared" si="38"/>
        <v>0</v>
      </c>
      <c r="N128" s="88">
        <f t="shared" si="28"/>
        <v>0</v>
      </c>
      <c r="O128" s="64">
        <f>IF(ISNA(VLOOKUP($C128,ИД!$A$2:$I$11,8,0)),0,VLOOKUP($C128,ИД!$A$2:$I$11,8,0))</f>
        <v>0</v>
      </c>
      <c r="P128" s="65">
        <f>IF(ISNA(VLOOKUP($C128,ИД!$A$2:$I$11,9,0)),0,VLOOKUP($C128,ИД!$A$2:$I$11,9,0))</f>
        <v>0</v>
      </c>
      <c r="Q128" s="65">
        <f t="shared" si="39"/>
        <v>0</v>
      </c>
      <c r="R128" s="71">
        <f t="shared" si="40"/>
        <v>0</v>
      </c>
      <c r="S128" s="71">
        <f t="shared" si="41"/>
        <v>0</v>
      </c>
      <c r="T128" s="89">
        <f t="shared" si="42"/>
        <v>0</v>
      </c>
      <c r="U128" s="96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7">
        <f>IF(ISNA(VLOOKUP($C128,ИД!$A$2:$J$11,10,0)),0,VLOOKUP($C128,ИД!$A$2:$J$11,10,0))</f>
        <v>0</v>
      </c>
      <c r="Y128" s="100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1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6"/>
      <c r="B129" s="13"/>
      <c r="C129" s="13"/>
      <c r="D129" s="63">
        <f>IF(ISNA(VLOOKUP($C129,ИД!$A$2:$D$11,2,0)),0,VLOOKUP($C129,ИД!$A$2:$D$11,2,0))</f>
        <v>0</v>
      </c>
      <c r="E129" s="63">
        <f>IF(ISNA(VLOOKUP($C129,ИД!$A$2:$D$11,2,0)),0,VLOOKUP($C129,ИД!$A$2:$D$11,3,0))</f>
        <v>0</v>
      </c>
      <c r="F129" s="63">
        <f>IF(ISNA(VLOOKUP($C129,ИД!$A$2:$D$11,2,0)),0,VLOOKUP($C129,ИД!$A$2:$D$11,4,0))</f>
        <v>0</v>
      </c>
      <c r="G129" s="11">
        <v>25</v>
      </c>
      <c r="H129" s="72"/>
      <c r="I129" s="72"/>
      <c r="J129" s="72"/>
      <c r="K129" s="14"/>
      <c r="L129" s="70">
        <f t="shared" si="27"/>
        <v>0</v>
      </c>
      <c r="M129" s="107">
        <f t="shared" si="38"/>
        <v>0</v>
      </c>
      <c r="N129" s="88">
        <f t="shared" si="28"/>
        <v>0</v>
      </c>
      <c r="O129" s="64">
        <f>IF(ISNA(VLOOKUP($C129,ИД!$A$2:$I$11,8,0)),0,VLOOKUP($C129,ИД!$A$2:$I$11,8,0))</f>
        <v>0</v>
      </c>
      <c r="P129" s="65">
        <f>IF(ISNA(VLOOKUP($C129,ИД!$A$2:$I$11,9,0)),0,VLOOKUP($C129,ИД!$A$2:$I$11,9,0))</f>
        <v>0</v>
      </c>
      <c r="Q129" s="65">
        <f t="shared" si="39"/>
        <v>0</v>
      </c>
      <c r="R129" s="71">
        <f t="shared" si="40"/>
        <v>0</v>
      </c>
      <c r="S129" s="71">
        <f t="shared" si="41"/>
        <v>0</v>
      </c>
      <c r="T129" s="89">
        <f t="shared" si="42"/>
        <v>0</v>
      </c>
      <c r="U129" s="96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7">
        <f>IF(ISNA(VLOOKUP($C129,ИД!$A$2:$J$11,10,0)),0,VLOOKUP($C129,ИД!$A$2:$J$11,10,0))</f>
        <v>0</v>
      </c>
      <c r="Y129" s="100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1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6"/>
      <c r="B130" s="13"/>
      <c r="C130" s="13"/>
      <c r="D130" s="63">
        <f>IF(ISNA(VLOOKUP($C130,ИД!$A$2:$D$11,2,0)),0,VLOOKUP($C130,ИД!$A$2:$D$11,2,0))</f>
        <v>0</v>
      </c>
      <c r="E130" s="63">
        <f>IF(ISNA(VLOOKUP($C130,ИД!$A$2:$D$11,2,0)),0,VLOOKUP($C130,ИД!$A$2:$D$11,3,0))</f>
        <v>0</v>
      </c>
      <c r="F130" s="63">
        <f>IF(ISNA(VLOOKUP($C130,ИД!$A$2:$D$11,2,0)),0,VLOOKUP($C130,ИД!$A$2:$D$11,4,0))</f>
        <v>0</v>
      </c>
      <c r="G130" s="11">
        <v>26</v>
      </c>
      <c r="H130" s="72"/>
      <c r="I130" s="72"/>
      <c r="J130" s="72"/>
      <c r="K130" s="14"/>
      <c r="L130" s="70">
        <f t="shared" si="27"/>
        <v>0</v>
      </c>
      <c r="M130" s="107">
        <f t="shared" si="38"/>
        <v>0</v>
      </c>
      <c r="N130" s="88">
        <f t="shared" si="28"/>
        <v>0</v>
      </c>
      <c r="O130" s="64">
        <f>IF(ISNA(VLOOKUP($C130,ИД!$A$2:$I$11,8,0)),0,VLOOKUP($C130,ИД!$A$2:$I$11,8,0))</f>
        <v>0</v>
      </c>
      <c r="P130" s="65">
        <f>IF(ISNA(VLOOKUP($C130,ИД!$A$2:$I$11,9,0)),0,VLOOKUP($C130,ИД!$A$2:$I$11,9,0))</f>
        <v>0</v>
      </c>
      <c r="Q130" s="65">
        <f t="shared" si="39"/>
        <v>0</v>
      </c>
      <c r="R130" s="71">
        <f t="shared" si="40"/>
        <v>0</v>
      </c>
      <c r="S130" s="71">
        <f t="shared" si="41"/>
        <v>0</v>
      </c>
      <c r="T130" s="89">
        <f t="shared" si="42"/>
        <v>0</v>
      </c>
      <c r="U130" s="96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7">
        <f>IF(ISNA(VLOOKUP($C130,ИД!$A$2:$J$11,10,0)),0,VLOOKUP($C130,ИД!$A$2:$J$11,10,0))</f>
        <v>0</v>
      </c>
      <c r="Y130" s="100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1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6"/>
      <c r="B131" s="13"/>
      <c r="C131" s="13"/>
      <c r="D131" s="63">
        <f>IF(ISNA(VLOOKUP($C131,ИД!$A$2:$D$11,2,0)),0,VLOOKUP($C131,ИД!$A$2:$D$11,2,0))</f>
        <v>0</v>
      </c>
      <c r="E131" s="63">
        <f>IF(ISNA(VLOOKUP($C131,ИД!$A$2:$D$11,2,0)),0,VLOOKUP($C131,ИД!$A$2:$D$11,3,0))</f>
        <v>0</v>
      </c>
      <c r="F131" s="63">
        <f>IF(ISNA(VLOOKUP($C131,ИД!$A$2:$D$11,2,0)),0,VLOOKUP($C131,ИД!$A$2:$D$11,4,0))</f>
        <v>0</v>
      </c>
      <c r="G131" s="11">
        <v>27</v>
      </c>
      <c r="H131" s="72"/>
      <c r="I131" s="72"/>
      <c r="J131" s="72"/>
      <c r="K131" s="14"/>
      <c r="L131" s="70">
        <f t="shared" si="27"/>
        <v>0</v>
      </c>
      <c r="M131" s="107">
        <f t="shared" si="38"/>
        <v>0</v>
      </c>
      <c r="N131" s="88">
        <f t="shared" si="28"/>
        <v>0</v>
      </c>
      <c r="O131" s="64">
        <f>IF(ISNA(VLOOKUP($C131,ИД!$A$2:$I$11,8,0)),0,VLOOKUP($C131,ИД!$A$2:$I$11,8,0))</f>
        <v>0</v>
      </c>
      <c r="P131" s="65">
        <f>IF(ISNA(VLOOKUP($C131,ИД!$A$2:$I$11,9,0)),0,VLOOKUP($C131,ИД!$A$2:$I$11,9,0))</f>
        <v>0</v>
      </c>
      <c r="Q131" s="65">
        <f t="shared" si="39"/>
        <v>0</v>
      </c>
      <c r="R131" s="71">
        <f t="shared" si="40"/>
        <v>0</v>
      </c>
      <c r="S131" s="71">
        <f t="shared" si="41"/>
        <v>0</v>
      </c>
      <c r="T131" s="89">
        <f t="shared" si="42"/>
        <v>0</v>
      </c>
      <c r="U131" s="96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7">
        <f>IF(ISNA(VLOOKUP($C131,ИД!$A$2:$J$11,10,0)),0,VLOOKUP($C131,ИД!$A$2:$J$11,10,0))</f>
        <v>0</v>
      </c>
      <c r="Y131" s="100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1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6"/>
      <c r="B132" s="13"/>
      <c r="C132" s="13"/>
      <c r="D132" s="63">
        <f>IF(ISNA(VLOOKUP($C132,ИД!$A$2:$D$11,2,0)),0,VLOOKUP($C132,ИД!$A$2:$D$11,2,0))</f>
        <v>0</v>
      </c>
      <c r="E132" s="63">
        <f>IF(ISNA(VLOOKUP($C132,ИД!$A$2:$D$11,2,0)),0,VLOOKUP($C132,ИД!$A$2:$D$11,3,0))</f>
        <v>0</v>
      </c>
      <c r="F132" s="63">
        <f>IF(ISNA(VLOOKUP($C132,ИД!$A$2:$D$11,2,0)),0,VLOOKUP($C132,ИД!$A$2:$D$11,4,0))</f>
        <v>0</v>
      </c>
      <c r="G132" s="11">
        <v>28</v>
      </c>
      <c r="H132" s="72"/>
      <c r="I132" s="72"/>
      <c r="J132" s="72"/>
      <c r="K132" s="14"/>
      <c r="L132" s="70">
        <f t="shared" si="27"/>
        <v>0</v>
      </c>
      <c r="M132" s="107">
        <f t="shared" si="38"/>
        <v>0</v>
      </c>
      <c r="N132" s="88">
        <f t="shared" si="28"/>
        <v>0</v>
      </c>
      <c r="O132" s="64">
        <f>IF(ISNA(VLOOKUP($C132,ИД!$A$2:$I$11,8,0)),0,VLOOKUP($C132,ИД!$A$2:$I$11,8,0))</f>
        <v>0</v>
      </c>
      <c r="P132" s="65">
        <f>IF(ISNA(VLOOKUP($C132,ИД!$A$2:$I$11,9,0)),0,VLOOKUP($C132,ИД!$A$2:$I$11,9,0))</f>
        <v>0</v>
      </c>
      <c r="Q132" s="65">
        <f t="shared" si="39"/>
        <v>0</v>
      </c>
      <c r="R132" s="71">
        <f t="shared" si="40"/>
        <v>0</v>
      </c>
      <c r="S132" s="71">
        <f t="shared" si="41"/>
        <v>0</v>
      </c>
      <c r="T132" s="89">
        <f t="shared" si="42"/>
        <v>0</v>
      </c>
      <c r="U132" s="96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7">
        <f>IF(ISNA(VLOOKUP($C132,ИД!$A$2:$J$11,10,0)),0,VLOOKUP($C132,ИД!$A$2:$J$11,10,0))</f>
        <v>0</v>
      </c>
      <c r="Y132" s="100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1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6"/>
      <c r="B133" s="13"/>
      <c r="C133" s="13"/>
      <c r="D133" s="63">
        <f>IF(ISNA(VLOOKUP($C133,ИД!$A$2:$D$11,2,0)),0,VLOOKUP($C133,ИД!$A$2:$D$11,2,0))</f>
        <v>0</v>
      </c>
      <c r="E133" s="63">
        <f>IF(ISNA(VLOOKUP($C133,ИД!$A$2:$D$11,2,0)),0,VLOOKUP($C133,ИД!$A$2:$D$11,3,0))</f>
        <v>0</v>
      </c>
      <c r="F133" s="63">
        <f>IF(ISNA(VLOOKUP($C133,ИД!$A$2:$D$11,2,0)),0,VLOOKUP($C133,ИД!$A$2:$D$11,4,0))</f>
        <v>0</v>
      </c>
      <c r="G133" s="11">
        <v>29</v>
      </c>
      <c r="H133" s="72"/>
      <c r="I133" s="72"/>
      <c r="J133" s="72"/>
      <c r="K133" s="14"/>
      <c r="L133" s="70">
        <f t="shared" ref="L133:L196" si="44">F133*B133*K133/1000*G133</f>
        <v>0</v>
      </c>
      <c r="M133" s="107">
        <f t="shared" si="38"/>
        <v>0</v>
      </c>
      <c r="N133" s="88">
        <f t="shared" ref="N133:N196" si="45">B133</f>
        <v>0</v>
      </c>
      <c r="O133" s="64">
        <f>IF(ISNA(VLOOKUP($C133,ИД!$A$2:$I$11,8,0)),0,VLOOKUP($C133,ИД!$A$2:$I$11,8,0))</f>
        <v>0</v>
      </c>
      <c r="P133" s="65">
        <f>IF(ISNA(VLOOKUP($C133,ИД!$A$2:$I$11,9,0)),0,VLOOKUP($C133,ИД!$A$2:$I$11,9,0))</f>
        <v>0</v>
      </c>
      <c r="Q133" s="65">
        <f t="shared" si="39"/>
        <v>0</v>
      </c>
      <c r="R133" s="71">
        <f t="shared" si="40"/>
        <v>0</v>
      </c>
      <c r="S133" s="71">
        <f t="shared" si="41"/>
        <v>0</v>
      </c>
      <c r="T133" s="89">
        <f t="shared" si="42"/>
        <v>0</v>
      </c>
      <c r="U133" s="96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7">
        <f>IF(ISNA(VLOOKUP($C133,ИД!$A$2:$J$11,10,0)),0,VLOOKUP($C133,ИД!$A$2:$J$11,10,0))</f>
        <v>0</v>
      </c>
      <c r="Y133" s="100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1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6"/>
      <c r="B134" s="13"/>
      <c r="C134" s="13"/>
      <c r="D134" s="63">
        <f>IF(ISNA(VLOOKUP($C134,ИД!$A$2:$D$11,2,0)),0,VLOOKUP($C134,ИД!$A$2:$D$11,2,0))</f>
        <v>0</v>
      </c>
      <c r="E134" s="63">
        <f>IF(ISNA(VLOOKUP($C134,ИД!$A$2:$D$11,2,0)),0,VLOOKUP($C134,ИД!$A$2:$D$11,3,0))</f>
        <v>0</v>
      </c>
      <c r="F134" s="63">
        <f>IF(ISNA(VLOOKUP($C134,ИД!$A$2:$D$11,2,0)),0,VLOOKUP($C134,ИД!$A$2:$D$11,4,0))</f>
        <v>0</v>
      </c>
      <c r="G134" s="11">
        <v>30</v>
      </c>
      <c r="H134" s="72"/>
      <c r="I134" s="72"/>
      <c r="J134" s="72"/>
      <c r="K134" s="14"/>
      <c r="L134" s="70">
        <f t="shared" si="44"/>
        <v>0</v>
      </c>
      <c r="M134" s="107">
        <f t="shared" si="38"/>
        <v>0</v>
      </c>
      <c r="N134" s="88">
        <f t="shared" si="45"/>
        <v>0</v>
      </c>
      <c r="O134" s="64">
        <f>IF(ISNA(VLOOKUP($C134,ИД!$A$2:$I$11,8,0)),0,VLOOKUP($C134,ИД!$A$2:$I$11,8,0))</f>
        <v>0</v>
      </c>
      <c r="P134" s="65">
        <f>IF(ISNA(VLOOKUP($C134,ИД!$A$2:$I$11,9,0)),0,VLOOKUP($C134,ИД!$A$2:$I$11,9,0))</f>
        <v>0</v>
      </c>
      <c r="Q134" s="65">
        <f t="shared" si="39"/>
        <v>0</v>
      </c>
      <c r="R134" s="71">
        <f t="shared" si="40"/>
        <v>0</v>
      </c>
      <c r="S134" s="71">
        <f t="shared" si="41"/>
        <v>0</v>
      </c>
      <c r="T134" s="89">
        <f t="shared" si="42"/>
        <v>0</v>
      </c>
      <c r="U134" s="96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7">
        <f>IF(ISNA(VLOOKUP($C134,ИД!$A$2:$J$11,10,0)),0,VLOOKUP($C134,ИД!$A$2:$J$11,10,0))</f>
        <v>0</v>
      </c>
      <c r="Y134" s="100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1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6"/>
      <c r="B135" s="13"/>
      <c r="C135" s="13"/>
      <c r="D135" s="63">
        <f>IF(ISNA(VLOOKUP($C135,ИД!$A$2:$D$11,2,0)),0,VLOOKUP($C135,ИД!$A$2:$D$11,2,0))</f>
        <v>0</v>
      </c>
      <c r="E135" s="63">
        <f>IF(ISNA(VLOOKUP($C135,ИД!$A$2:$D$11,2,0)),0,VLOOKUP($C135,ИД!$A$2:$D$11,3,0))</f>
        <v>0</v>
      </c>
      <c r="F135" s="63">
        <f>IF(ISNA(VLOOKUP($C135,ИД!$A$2:$D$11,2,0)),0,VLOOKUP($C135,ИД!$A$2:$D$11,4,0))</f>
        <v>0</v>
      </c>
      <c r="G135" s="11">
        <v>31</v>
      </c>
      <c r="H135" s="72"/>
      <c r="I135" s="72"/>
      <c r="J135" s="72"/>
      <c r="K135" s="14"/>
      <c r="L135" s="70">
        <f t="shared" si="44"/>
        <v>0</v>
      </c>
      <c r="M135" s="107">
        <f t="shared" si="38"/>
        <v>0</v>
      </c>
      <c r="N135" s="88">
        <f t="shared" si="45"/>
        <v>0</v>
      </c>
      <c r="O135" s="64">
        <f>IF(ISNA(VLOOKUP($C135,ИД!$A$2:$I$11,8,0)),0,VLOOKUP($C135,ИД!$A$2:$I$11,8,0))</f>
        <v>0</v>
      </c>
      <c r="P135" s="65">
        <f>IF(ISNA(VLOOKUP($C135,ИД!$A$2:$I$11,9,0)),0,VLOOKUP($C135,ИД!$A$2:$I$11,9,0))</f>
        <v>0</v>
      </c>
      <c r="Q135" s="65">
        <f t="shared" si="39"/>
        <v>0</v>
      </c>
      <c r="R135" s="71">
        <f t="shared" si="40"/>
        <v>0</v>
      </c>
      <c r="S135" s="71">
        <f t="shared" si="41"/>
        <v>0</v>
      </c>
      <c r="T135" s="89">
        <f t="shared" si="42"/>
        <v>0</v>
      </c>
      <c r="U135" s="96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7">
        <f>IF(ISNA(VLOOKUP($C135,ИД!$A$2:$J$11,10,0)),0,VLOOKUP($C135,ИД!$A$2:$J$11,10,0))</f>
        <v>0</v>
      </c>
      <c r="Y135" s="100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1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6"/>
      <c r="B136" s="13"/>
      <c r="C136" s="13"/>
      <c r="D136" s="63">
        <f>IF(ISNA(VLOOKUP($C136,ИД!$A$2:$D$11,2,0)),0,VLOOKUP($C136,ИД!$A$2:$D$11,2,0))</f>
        <v>0</v>
      </c>
      <c r="E136" s="63">
        <f>IF(ISNA(VLOOKUP($C136,ИД!$A$2:$D$11,2,0)),0,VLOOKUP($C136,ИД!$A$2:$D$11,3,0))</f>
        <v>0</v>
      </c>
      <c r="F136" s="63">
        <f>IF(ISNA(VLOOKUP($C136,ИД!$A$2:$D$11,2,0)),0,VLOOKUP($C136,ИД!$A$2:$D$11,4,0))</f>
        <v>0</v>
      </c>
      <c r="G136" s="11">
        <v>32</v>
      </c>
      <c r="H136" s="72"/>
      <c r="I136" s="72"/>
      <c r="J136" s="72"/>
      <c r="K136" s="14"/>
      <c r="L136" s="70">
        <f t="shared" si="44"/>
        <v>0</v>
      </c>
      <c r="M136" s="107">
        <f t="shared" si="38"/>
        <v>0</v>
      </c>
      <c r="N136" s="88">
        <f t="shared" si="45"/>
        <v>0</v>
      </c>
      <c r="O136" s="64">
        <f>IF(ISNA(VLOOKUP($C136,ИД!$A$2:$I$11,8,0)),0,VLOOKUP($C136,ИД!$A$2:$I$11,8,0))</f>
        <v>0</v>
      </c>
      <c r="P136" s="65">
        <f>IF(ISNA(VLOOKUP($C136,ИД!$A$2:$I$11,9,0)),0,VLOOKUP($C136,ИД!$A$2:$I$11,9,0))</f>
        <v>0</v>
      </c>
      <c r="Q136" s="65">
        <f t="shared" si="39"/>
        <v>0</v>
      </c>
      <c r="R136" s="71">
        <f t="shared" si="40"/>
        <v>0</v>
      </c>
      <c r="S136" s="71">
        <f t="shared" si="41"/>
        <v>0</v>
      </c>
      <c r="T136" s="89">
        <f t="shared" si="42"/>
        <v>0</v>
      </c>
      <c r="U136" s="96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7">
        <f>IF(ISNA(VLOOKUP($C136,ИД!$A$2:$J$11,10,0)),0,VLOOKUP($C136,ИД!$A$2:$J$11,10,0))</f>
        <v>0</v>
      </c>
      <c r="Y136" s="100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1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6"/>
      <c r="B137" s="13"/>
      <c r="C137" s="13"/>
      <c r="D137" s="63">
        <f>IF(ISNA(VLOOKUP($C137,ИД!$A$2:$D$11,2,0)),0,VLOOKUP($C137,ИД!$A$2:$D$11,2,0))</f>
        <v>0</v>
      </c>
      <c r="E137" s="63">
        <f>IF(ISNA(VLOOKUP($C137,ИД!$A$2:$D$11,2,0)),0,VLOOKUP($C137,ИД!$A$2:$D$11,3,0))</f>
        <v>0</v>
      </c>
      <c r="F137" s="63">
        <f>IF(ISNA(VLOOKUP($C137,ИД!$A$2:$D$11,2,0)),0,VLOOKUP($C137,ИД!$A$2:$D$11,4,0))</f>
        <v>0</v>
      </c>
      <c r="G137" s="11">
        <v>33</v>
      </c>
      <c r="H137" s="72"/>
      <c r="I137" s="72"/>
      <c r="J137" s="72"/>
      <c r="K137" s="14"/>
      <c r="L137" s="70">
        <f t="shared" si="44"/>
        <v>0</v>
      </c>
      <c r="M137" s="107">
        <f t="shared" si="38"/>
        <v>0</v>
      </c>
      <c r="N137" s="88">
        <f t="shared" si="45"/>
        <v>0</v>
      </c>
      <c r="O137" s="64">
        <f>IF(ISNA(VLOOKUP($C137,ИД!$A$2:$I$11,8,0)),0,VLOOKUP($C137,ИД!$A$2:$I$11,8,0))</f>
        <v>0</v>
      </c>
      <c r="P137" s="65">
        <f>IF(ISNA(VLOOKUP($C137,ИД!$A$2:$I$11,9,0)),0,VLOOKUP($C137,ИД!$A$2:$I$11,9,0))</f>
        <v>0</v>
      </c>
      <c r="Q137" s="65">
        <f t="shared" si="39"/>
        <v>0</v>
      </c>
      <c r="R137" s="71">
        <f t="shared" si="40"/>
        <v>0</v>
      </c>
      <c r="S137" s="71">
        <f t="shared" si="41"/>
        <v>0</v>
      </c>
      <c r="T137" s="89">
        <f t="shared" si="42"/>
        <v>0</v>
      </c>
      <c r="U137" s="96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7">
        <f>IF(ISNA(VLOOKUP($C137,ИД!$A$2:$J$11,10,0)),0,VLOOKUP($C137,ИД!$A$2:$J$11,10,0))</f>
        <v>0</v>
      </c>
      <c r="Y137" s="100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1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6"/>
      <c r="B138" s="13"/>
      <c r="C138" s="13"/>
      <c r="D138" s="63">
        <f>IF(ISNA(VLOOKUP($C138,ИД!$A$2:$D$11,2,0)),0,VLOOKUP($C138,ИД!$A$2:$D$11,2,0))</f>
        <v>0</v>
      </c>
      <c r="E138" s="63">
        <f>IF(ISNA(VLOOKUP($C138,ИД!$A$2:$D$11,2,0)),0,VLOOKUP($C138,ИД!$A$2:$D$11,3,0))</f>
        <v>0</v>
      </c>
      <c r="F138" s="63">
        <f>IF(ISNA(VLOOKUP($C138,ИД!$A$2:$D$11,2,0)),0,VLOOKUP($C138,ИД!$A$2:$D$11,4,0))</f>
        <v>0</v>
      </c>
      <c r="G138" s="11">
        <v>34</v>
      </c>
      <c r="H138" s="72"/>
      <c r="I138" s="72"/>
      <c r="J138" s="72"/>
      <c r="K138" s="14"/>
      <c r="L138" s="70">
        <f t="shared" si="44"/>
        <v>0</v>
      </c>
      <c r="M138" s="107">
        <f t="shared" si="38"/>
        <v>0</v>
      </c>
      <c r="N138" s="88">
        <f t="shared" si="45"/>
        <v>0</v>
      </c>
      <c r="O138" s="64">
        <f>IF(ISNA(VLOOKUP($C138,ИД!$A$2:$I$11,8,0)),0,VLOOKUP($C138,ИД!$A$2:$I$11,8,0))</f>
        <v>0</v>
      </c>
      <c r="P138" s="65">
        <f>IF(ISNA(VLOOKUP($C138,ИД!$A$2:$I$11,9,0)),0,VLOOKUP($C138,ИД!$A$2:$I$11,9,0))</f>
        <v>0</v>
      </c>
      <c r="Q138" s="65">
        <f t="shared" si="39"/>
        <v>0</v>
      </c>
      <c r="R138" s="71">
        <f t="shared" si="40"/>
        <v>0</v>
      </c>
      <c r="S138" s="71">
        <f t="shared" si="41"/>
        <v>0</v>
      </c>
      <c r="T138" s="89">
        <f t="shared" si="42"/>
        <v>0</v>
      </c>
      <c r="U138" s="96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7">
        <f>IF(ISNA(VLOOKUP($C138,ИД!$A$2:$J$11,10,0)),0,VLOOKUP($C138,ИД!$A$2:$J$11,10,0))</f>
        <v>0</v>
      </c>
      <c r="Y138" s="100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1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6"/>
      <c r="B139" s="13"/>
      <c r="C139" s="13"/>
      <c r="D139" s="63">
        <f>IF(ISNA(VLOOKUP($C139,ИД!$A$2:$D$11,2,0)),0,VLOOKUP($C139,ИД!$A$2:$D$11,2,0))</f>
        <v>0</v>
      </c>
      <c r="E139" s="63">
        <f>IF(ISNA(VLOOKUP($C139,ИД!$A$2:$D$11,2,0)),0,VLOOKUP($C139,ИД!$A$2:$D$11,3,0))</f>
        <v>0</v>
      </c>
      <c r="F139" s="63">
        <f>IF(ISNA(VLOOKUP($C139,ИД!$A$2:$D$11,2,0)),0,VLOOKUP($C139,ИД!$A$2:$D$11,4,0))</f>
        <v>0</v>
      </c>
      <c r="G139" s="11">
        <v>35</v>
      </c>
      <c r="H139" s="72"/>
      <c r="I139" s="72"/>
      <c r="J139" s="72"/>
      <c r="K139" s="14"/>
      <c r="L139" s="70">
        <f t="shared" si="44"/>
        <v>0</v>
      </c>
      <c r="M139" s="107">
        <f t="shared" si="38"/>
        <v>0</v>
      </c>
      <c r="N139" s="88">
        <f t="shared" si="45"/>
        <v>0</v>
      </c>
      <c r="O139" s="64">
        <f>IF(ISNA(VLOOKUP($C139,ИД!$A$2:$I$11,8,0)),0,VLOOKUP($C139,ИД!$A$2:$I$11,8,0))</f>
        <v>0</v>
      </c>
      <c r="P139" s="65">
        <f>IF(ISNA(VLOOKUP($C139,ИД!$A$2:$I$11,9,0)),0,VLOOKUP($C139,ИД!$A$2:$I$11,9,0))</f>
        <v>0</v>
      </c>
      <c r="Q139" s="65">
        <f t="shared" si="39"/>
        <v>0</v>
      </c>
      <c r="R139" s="71">
        <f t="shared" si="40"/>
        <v>0</v>
      </c>
      <c r="S139" s="71">
        <f t="shared" si="41"/>
        <v>0</v>
      </c>
      <c r="T139" s="89">
        <f t="shared" si="42"/>
        <v>0</v>
      </c>
      <c r="U139" s="96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7">
        <f>IF(ISNA(VLOOKUP($C139,ИД!$A$2:$J$11,10,0)),0,VLOOKUP($C139,ИД!$A$2:$J$11,10,0))</f>
        <v>0</v>
      </c>
      <c r="Y139" s="100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1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6"/>
      <c r="B140" s="13"/>
      <c r="C140" s="13"/>
      <c r="D140" s="63">
        <f>IF(ISNA(VLOOKUP($C140,ИД!$A$2:$D$11,2,0)),0,VLOOKUP($C140,ИД!$A$2:$D$11,2,0))</f>
        <v>0</v>
      </c>
      <c r="E140" s="63">
        <f>IF(ISNA(VLOOKUP($C140,ИД!$A$2:$D$11,2,0)),0,VLOOKUP($C140,ИД!$A$2:$D$11,3,0))</f>
        <v>0</v>
      </c>
      <c r="F140" s="63">
        <f>IF(ISNA(VLOOKUP($C140,ИД!$A$2:$D$11,2,0)),0,VLOOKUP($C140,ИД!$A$2:$D$11,4,0))</f>
        <v>0</v>
      </c>
      <c r="G140" s="11">
        <v>36</v>
      </c>
      <c r="H140" s="72"/>
      <c r="I140" s="72"/>
      <c r="J140" s="72"/>
      <c r="K140" s="14"/>
      <c r="L140" s="70">
        <f t="shared" si="44"/>
        <v>0</v>
      </c>
      <c r="M140" s="107">
        <f t="shared" si="38"/>
        <v>0</v>
      </c>
      <c r="N140" s="88">
        <f t="shared" si="45"/>
        <v>0</v>
      </c>
      <c r="O140" s="64">
        <f>IF(ISNA(VLOOKUP($C140,ИД!$A$2:$I$11,8,0)),0,VLOOKUP($C140,ИД!$A$2:$I$11,8,0))</f>
        <v>0</v>
      </c>
      <c r="P140" s="65">
        <f>IF(ISNA(VLOOKUP($C140,ИД!$A$2:$I$11,9,0)),0,VLOOKUP($C140,ИД!$A$2:$I$11,9,0))</f>
        <v>0</v>
      </c>
      <c r="Q140" s="65">
        <f t="shared" si="39"/>
        <v>0</v>
      </c>
      <c r="R140" s="71">
        <f t="shared" si="40"/>
        <v>0</v>
      </c>
      <c r="S140" s="71">
        <f t="shared" si="41"/>
        <v>0</v>
      </c>
      <c r="T140" s="89">
        <f t="shared" si="42"/>
        <v>0</v>
      </c>
      <c r="U140" s="96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7">
        <f>IF(ISNA(VLOOKUP($C140,ИД!$A$2:$J$11,10,0)),0,VLOOKUP($C140,ИД!$A$2:$J$11,10,0))</f>
        <v>0</v>
      </c>
      <c r="Y140" s="100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1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6"/>
      <c r="B141" s="13"/>
      <c r="C141" s="13"/>
      <c r="D141" s="63">
        <f>IF(ISNA(VLOOKUP($C141,ИД!$A$2:$D$11,2,0)),0,VLOOKUP($C141,ИД!$A$2:$D$11,2,0))</f>
        <v>0</v>
      </c>
      <c r="E141" s="63">
        <f>IF(ISNA(VLOOKUP($C141,ИД!$A$2:$D$11,2,0)),0,VLOOKUP($C141,ИД!$A$2:$D$11,3,0))</f>
        <v>0</v>
      </c>
      <c r="F141" s="63">
        <f>IF(ISNA(VLOOKUP($C141,ИД!$A$2:$D$11,2,0)),0,VLOOKUP($C141,ИД!$A$2:$D$11,4,0))</f>
        <v>0</v>
      </c>
      <c r="G141" s="11">
        <v>37</v>
      </c>
      <c r="H141" s="72"/>
      <c r="I141" s="72"/>
      <c r="J141" s="72"/>
      <c r="K141" s="14"/>
      <c r="L141" s="70">
        <f t="shared" si="44"/>
        <v>0</v>
      </c>
      <c r="M141" s="107">
        <f t="shared" si="38"/>
        <v>0</v>
      </c>
      <c r="N141" s="88">
        <f t="shared" si="45"/>
        <v>0</v>
      </c>
      <c r="O141" s="64">
        <f>IF(ISNA(VLOOKUP($C141,ИД!$A$2:$I$11,8,0)),0,VLOOKUP($C141,ИД!$A$2:$I$11,8,0))</f>
        <v>0</v>
      </c>
      <c r="P141" s="65">
        <f>IF(ISNA(VLOOKUP($C141,ИД!$A$2:$I$11,9,0)),0,VLOOKUP($C141,ИД!$A$2:$I$11,9,0))</f>
        <v>0</v>
      </c>
      <c r="Q141" s="65">
        <f t="shared" si="39"/>
        <v>0</v>
      </c>
      <c r="R141" s="71">
        <f t="shared" si="40"/>
        <v>0</v>
      </c>
      <c r="S141" s="71">
        <f t="shared" si="41"/>
        <v>0</v>
      </c>
      <c r="T141" s="89">
        <f t="shared" si="42"/>
        <v>0</v>
      </c>
      <c r="U141" s="96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7">
        <f>IF(ISNA(VLOOKUP($C141,ИД!$A$2:$J$11,10,0)),0,VLOOKUP($C141,ИД!$A$2:$J$11,10,0))</f>
        <v>0</v>
      </c>
      <c r="Y141" s="100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1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6"/>
      <c r="B142" s="13"/>
      <c r="C142" s="13"/>
      <c r="D142" s="63">
        <f>IF(ISNA(VLOOKUP($C142,ИД!$A$2:$D$11,2,0)),0,VLOOKUP($C142,ИД!$A$2:$D$11,2,0))</f>
        <v>0</v>
      </c>
      <c r="E142" s="63">
        <f>IF(ISNA(VLOOKUP($C142,ИД!$A$2:$D$11,2,0)),0,VLOOKUP($C142,ИД!$A$2:$D$11,3,0))</f>
        <v>0</v>
      </c>
      <c r="F142" s="63">
        <f>IF(ISNA(VLOOKUP($C142,ИД!$A$2:$D$11,2,0)),0,VLOOKUP($C142,ИД!$A$2:$D$11,4,0))</f>
        <v>0</v>
      </c>
      <c r="G142" s="11">
        <v>38</v>
      </c>
      <c r="H142" s="72"/>
      <c r="I142" s="72"/>
      <c r="J142" s="72"/>
      <c r="K142" s="14"/>
      <c r="L142" s="70">
        <f t="shared" si="44"/>
        <v>0</v>
      </c>
      <c r="M142" s="107">
        <f t="shared" si="38"/>
        <v>0</v>
      </c>
      <c r="N142" s="88">
        <f t="shared" si="45"/>
        <v>0</v>
      </c>
      <c r="O142" s="64">
        <f>IF(ISNA(VLOOKUP($C142,ИД!$A$2:$I$11,8,0)),0,VLOOKUP($C142,ИД!$A$2:$I$11,8,0))</f>
        <v>0</v>
      </c>
      <c r="P142" s="65">
        <f>IF(ISNA(VLOOKUP($C142,ИД!$A$2:$I$11,9,0)),0,VLOOKUP($C142,ИД!$A$2:$I$11,9,0))</f>
        <v>0</v>
      </c>
      <c r="Q142" s="65">
        <f t="shared" si="39"/>
        <v>0</v>
      </c>
      <c r="R142" s="71">
        <f t="shared" si="40"/>
        <v>0</v>
      </c>
      <c r="S142" s="71">
        <f t="shared" si="41"/>
        <v>0</v>
      </c>
      <c r="T142" s="89">
        <f t="shared" si="42"/>
        <v>0</v>
      </c>
      <c r="U142" s="96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7">
        <f>IF(ISNA(VLOOKUP($C142,ИД!$A$2:$J$11,10,0)),0,VLOOKUP($C142,ИД!$A$2:$J$11,10,0))</f>
        <v>0</v>
      </c>
      <c r="Y142" s="100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1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6"/>
      <c r="B143" s="13"/>
      <c r="C143" s="13"/>
      <c r="D143" s="63">
        <f>IF(ISNA(VLOOKUP($C143,ИД!$A$2:$D$11,2,0)),0,VLOOKUP($C143,ИД!$A$2:$D$11,2,0))</f>
        <v>0</v>
      </c>
      <c r="E143" s="63">
        <f>IF(ISNA(VLOOKUP($C143,ИД!$A$2:$D$11,2,0)),0,VLOOKUP($C143,ИД!$A$2:$D$11,3,0))</f>
        <v>0</v>
      </c>
      <c r="F143" s="63">
        <f>IF(ISNA(VLOOKUP($C143,ИД!$A$2:$D$11,2,0)),0,VLOOKUP($C143,ИД!$A$2:$D$11,4,0))</f>
        <v>0</v>
      </c>
      <c r="G143" s="11">
        <v>39</v>
      </c>
      <c r="H143" s="72"/>
      <c r="I143" s="72"/>
      <c r="J143" s="72"/>
      <c r="K143" s="14"/>
      <c r="L143" s="70">
        <f t="shared" si="44"/>
        <v>0</v>
      </c>
      <c r="M143" s="107">
        <f t="shared" si="38"/>
        <v>0</v>
      </c>
      <c r="N143" s="88">
        <f t="shared" si="45"/>
        <v>0</v>
      </c>
      <c r="O143" s="64">
        <f>IF(ISNA(VLOOKUP($C143,ИД!$A$2:$I$11,8,0)),0,VLOOKUP($C143,ИД!$A$2:$I$11,8,0))</f>
        <v>0</v>
      </c>
      <c r="P143" s="65">
        <f>IF(ISNA(VLOOKUP($C143,ИД!$A$2:$I$11,9,0)),0,VLOOKUP($C143,ИД!$A$2:$I$11,9,0))</f>
        <v>0</v>
      </c>
      <c r="Q143" s="65">
        <f t="shared" si="39"/>
        <v>0</v>
      </c>
      <c r="R143" s="71">
        <f t="shared" si="40"/>
        <v>0</v>
      </c>
      <c r="S143" s="71">
        <f t="shared" si="41"/>
        <v>0</v>
      </c>
      <c r="T143" s="89">
        <f t="shared" si="42"/>
        <v>0</v>
      </c>
      <c r="U143" s="96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7">
        <f>IF(ISNA(VLOOKUP($C143,ИД!$A$2:$J$11,10,0)),0,VLOOKUP($C143,ИД!$A$2:$J$11,10,0))</f>
        <v>0</v>
      </c>
      <c r="Y143" s="100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1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6"/>
      <c r="B144" s="13"/>
      <c r="C144" s="13"/>
      <c r="D144" s="63">
        <f>IF(ISNA(VLOOKUP($C144,ИД!$A$2:$D$11,2,0)),0,VLOOKUP($C144,ИД!$A$2:$D$11,2,0))</f>
        <v>0</v>
      </c>
      <c r="E144" s="63">
        <f>IF(ISNA(VLOOKUP($C144,ИД!$A$2:$D$11,2,0)),0,VLOOKUP($C144,ИД!$A$2:$D$11,3,0))</f>
        <v>0</v>
      </c>
      <c r="F144" s="63">
        <f>IF(ISNA(VLOOKUP($C144,ИД!$A$2:$D$11,2,0)),0,VLOOKUP($C144,ИД!$A$2:$D$11,4,0))</f>
        <v>0</v>
      </c>
      <c r="G144" s="11">
        <v>40</v>
      </c>
      <c r="H144" s="72"/>
      <c r="I144" s="72"/>
      <c r="J144" s="72"/>
      <c r="K144" s="14"/>
      <c r="L144" s="70">
        <f t="shared" si="44"/>
        <v>0</v>
      </c>
      <c r="M144" s="107">
        <f t="shared" si="38"/>
        <v>0</v>
      </c>
      <c r="N144" s="88">
        <f t="shared" si="45"/>
        <v>0</v>
      </c>
      <c r="O144" s="64">
        <f>IF(ISNA(VLOOKUP($C144,ИД!$A$2:$I$11,8,0)),0,VLOOKUP($C144,ИД!$A$2:$I$11,8,0))</f>
        <v>0</v>
      </c>
      <c r="P144" s="65">
        <f>IF(ISNA(VLOOKUP($C144,ИД!$A$2:$I$11,9,0)),0,VLOOKUP($C144,ИД!$A$2:$I$11,9,0))</f>
        <v>0</v>
      </c>
      <c r="Q144" s="65">
        <f t="shared" si="39"/>
        <v>0</v>
      </c>
      <c r="R144" s="71">
        <f t="shared" si="40"/>
        <v>0</v>
      </c>
      <c r="S144" s="71">
        <f t="shared" si="41"/>
        <v>0</v>
      </c>
      <c r="T144" s="89">
        <f t="shared" si="42"/>
        <v>0</v>
      </c>
      <c r="U144" s="96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7">
        <f>IF(ISNA(VLOOKUP($C144,ИД!$A$2:$J$11,10,0)),0,VLOOKUP($C144,ИД!$A$2:$J$11,10,0))</f>
        <v>0</v>
      </c>
      <c r="Y144" s="100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1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6"/>
      <c r="B145" s="13"/>
      <c r="C145" s="13"/>
      <c r="D145" s="63">
        <f>IF(ISNA(VLOOKUP($C145,ИД!$A$2:$D$11,2,0)),0,VLOOKUP($C145,ИД!$A$2:$D$11,2,0))</f>
        <v>0</v>
      </c>
      <c r="E145" s="63">
        <f>IF(ISNA(VLOOKUP($C145,ИД!$A$2:$D$11,2,0)),0,VLOOKUP($C145,ИД!$A$2:$D$11,3,0))</f>
        <v>0</v>
      </c>
      <c r="F145" s="63">
        <f>IF(ISNA(VLOOKUP($C145,ИД!$A$2:$D$11,2,0)),0,VLOOKUP($C145,ИД!$A$2:$D$11,4,0))</f>
        <v>0</v>
      </c>
      <c r="G145" s="11">
        <v>41</v>
      </c>
      <c r="H145" s="72"/>
      <c r="I145" s="72"/>
      <c r="J145" s="72"/>
      <c r="K145" s="14"/>
      <c r="L145" s="70">
        <f t="shared" si="44"/>
        <v>0</v>
      </c>
      <c r="M145" s="107">
        <f t="shared" si="38"/>
        <v>0</v>
      </c>
      <c r="N145" s="88">
        <f t="shared" si="45"/>
        <v>0</v>
      </c>
      <c r="O145" s="64">
        <f>IF(ISNA(VLOOKUP($C145,ИД!$A$2:$I$11,8,0)),0,VLOOKUP($C145,ИД!$A$2:$I$11,8,0))</f>
        <v>0</v>
      </c>
      <c r="P145" s="65">
        <f>IF(ISNA(VLOOKUP($C145,ИД!$A$2:$I$11,9,0)),0,VLOOKUP($C145,ИД!$A$2:$I$11,9,0))</f>
        <v>0</v>
      </c>
      <c r="Q145" s="65">
        <f t="shared" si="39"/>
        <v>0</v>
      </c>
      <c r="R145" s="71">
        <f t="shared" si="40"/>
        <v>0</v>
      </c>
      <c r="S145" s="71">
        <f t="shared" si="41"/>
        <v>0</v>
      </c>
      <c r="T145" s="89">
        <f t="shared" si="42"/>
        <v>0</v>
      </c>
      <c r="U145" s="96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7">
        <f>IF(ISNA(VLOOKUP($C145,ИД!$A$2:$J$11,10,0)),0,VLOOKUP($C145,ИД!$A$2:$J$11,10,0))</f>
        <v>0</v>
      </c>
      <c r="Y145" s="100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1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6"/>
      <c r="B146" s="13"/>
      <c r="C146" s="13"/>
      <c r="D146" s="63">
        <f>IF(ISNA(VLOOKUP($C146,ИД!$A$2:$D$11,2,0)),0,VLOOKUP($C146,ИД!$A$2:$D$11,2,0))</f>
        <v>0</v>
      </c>
      <c r="E146" s="63">
        <f>IF(ISNA(VLOOKUP($C146,ИД!$A$2:$D$11,2,0)),0,VLOOKUP($C146,ИД!$A$2:$D$11,3,0))</f>
        <v>0</v>
      </c>
      <c r="F146" s="63">
        <f>IF(ISNA(VLOOKUP($C146,ИД!$A$2:$D$11,2,0)),0,VLOOKUP($C146,ИД!$A$2:$D$11,4,0))</f>
        <v>0</v>
      </c>
      <c r="G146" s="11">
        <v>43</v>
      </c>
      <c r="H146" s="72"/>
      <c r="I146" s="72"/>
      <c r="J146" s="72"/>
      <c r="K146" s="14"/>
      <c r="L146" s="70">
        <f t="shared" si="44"/>
        <v>0</v>
      </c>
      <c r="M146" s="107">
        <f t="shared" si="15"/>
        <v>0</v>
      </c>
      <c r="N146" s="88">
        <f t="shared" si="45"/>
        <v>0</v>
      </c>
      <c r="O146" s="64">
        <f>IF(ISNA(VLOOKUP($C146,ИД!$A$2:$I$11,8,0)),0,VLOOKUP($C146,ИД!$A$2:$I$11,8,0))</f>
        <v>0</v>
      </c>
      <c r="P146" s="65">
        <f>IF(ISNA(VLOOKUP($C146,ИД!$A$2:$I$11,9,0)),0,VLOOKUP($C146,ИД!$A$2:$I$11,9,0))</f>
        <v>0</v>
      </c>
      <c r="Q146" s="65">
        <f t="shared" si="16"/>
        <v>0</v>
      </c>
      <c r="R146" s="71">
        <f t="shared" si="17"/>
        <v>0</v>
      </c>
      <c r="S146" s="71">
        <f t="shared" si="18"/>
        <v>0</v>
      </c>
      <c r="T146" s="89">
        <f t="shared" si="19"/>
        <v>0</v>
      </c>
      <c r="U146" s="96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7">
        <f>IF(ISNA(VLOOKUP($C146,ИД!$A$2:$J$11,10,0)),0,VLOOKUP($C146,ИД!$A$2:$J$11,10,0))</f>
        <v>0</v>
      </c>
      <c r="Y146" s="100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1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6"/>
      <c r="B147" s="13"/>
      <c r="C147" s="13"/>
      <c r="D147" s="63">
        <f>IF(ISNA(VLOOKUP($C147,ИД!$A$2:$D$11,2,0)),0,VLOOKUP($C147,ИД!$A$2:$D$11,2,0))</f>
        <v>0</v>
      </c>
      <c r="E147" s="63">
        <f>IF(ISNA(VLOOKUP($C147,ИД!$A$2:$D$11,2,0)),0,VLOOKUP($C147,ИД!$A$2:$D$11,3,0))</f>
        <v>0</v>
      </c>
      <c r="F147" s="63">
        <f>IF(ISNA(VLOOKUP($C147,ИД!$A$2:$D$11,2,0)),0,VLOOKUP($C147,ИД!$A$2:$D$11,4,0))</f>
        <v>0</v>
      </c>
      <c r="G147" s="11">
        <v>1</v>
      </c>
      <c r="H147" s="72"/>
      <c r="I147" s="72"/>
      <c r="J147" s="72"/>
      <c r="K147" s="14"/>
      <c r="L147" s="70">
        <f t="shared" si="44"/>
        <v>0</v>
      </c>
      <c r="M147" s="107">
        <f t="shared" ref="M147:M178" si="47">L147*$B$221</f>
        <v>0</v>
      </c>
      <c r="N147" s="88">
        <f t="shared" si="45"/>
        <v>0</v>
      </c>
      <c r="O147" s="64">
        <f>IF(ISNA(VLOOKUP($C147,ИД!$A$2:$I$11,8,0)),0,VLOOKUP($C147,ИД!$A$2:$I$11,8,0))</f>
        <v>0</v>
      </c>
      <c r="P147" s="65">
        <f>IF(ISNA(VLOOKUP($C147,ИД!$A$2:$I$11,9,0)),0,VLOOKUP($C147,ИД!$A$2:$I$11,9,0))</f>
        <v>0</v>
      </c>
      <c r="Q147" s="65">
        <f t="shared" si="2"/>
        <v>0</v>
      </c>
      <c r="R147" s="71">
        <f t="shared" si="3"/>
        <v>0</v>
      </c>
      <c r="S147" s="71">
        <f t="shared" si="4"/>
        <v>0</v>
      </c>
      <c r="T147" s="89">
        <f t="shared" ref="T147:T178" si="48">S147*$B$221</f>
        <v>0</v>
      </c>
      <c r="U147" s="96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7">
        <f>IF(ISNA(VLOOKUP($C147,ИД!$A$2:$J$11,10,0)),0,VLOOKUP($C147,ИД!$A$2:$J$11,10,0))</f>
        <v>0</v>
      </c>
      <c r="Y147" s="100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1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6"/>
      <c r="B148" s="13"/>
      <c r="C148" s="13"/>
      <c r="D148" s="63">
        <f>IF(ISNA(VLOOKUP($C148,ИД!$A$2:$D$11,2,0)),0,VLOOKUP($C148,ИД!$A$2:$D$11,2,0))</f>
        <v>0</v>
      </c>
      <c r="E148" s="63">
        <f>IF(ISNA(VLOOKUP($C148,ИД!$A$2:$D$11,2,0)),0,VLOOKUP($C148,ИД!$A$2:$D$11,3,0))</f>
        <v>0</v>
      </c>
      <c r="F148" s="63">
        <f>IF(ISNA(VLOOKUP($C148,ИД!$A$2:$D$11,2,0)),0,VLOOKUP($C148,ИД!$A$2:$D$11,4,0))</f>
        <v>0</v>
      </c>
      <c r="G148" s="11">
        <v>2</v>
      </c>
      <c r="H148" s="72"/>
      <c r="I148" s="72"/>
      <c r="J148" s="72"/>
      <c r="K148" s="14"/>
      <c r="L148" s="70">
        <f t="shared" si="44"/>
        <v>0</v>
      </c>
      <c r="M148" s="107">
        <f t="shared" si="47"/>
        <v>0</v>
      </c>
      <c r="N148" s="88">
        <f t="shared" si="45"/>
        <v>0</v>
      </c>
      <c r="O148" s="64">
        <f>IF(ISNA(VLOOKUP($C148,ИД!$A$2:$I$11,8,0)),0,VLOOKUP($C148,ИД!$A$2:$I$11,8,0))</f>
        <v>0</v>
      </c>
      <c r="P148" s="65">
        <f>IF(ISNA(VLOOKUP($C148,ИД!$A$2:$I$11,9,0)),0,VLOOKUP($C148,ИД!$A$2:$I$11,9,0))</f>
        <v>0</v>
      </c>
      <c r="Q148" s="65">
        <f t="shared" ref="Q148:Q217" si="49">K148</f>
        <v>0</v>
      </c>
      <c r="R148" s="71">
        <f t="shared" ref="R148:R217" si="50">P148*N148*Q148/1000</f>
        <v>0</v>
      </c>
      <c r="S148" s="71">
        <f t="shared" ref="S148:S217" si="51">L148-R148</f>
        <v>0</v>
      </c>
      <c r="T148" s="89">
        <f t="shared" si="48"/>
        <v>0</v>
      </c>
      <c r="U148" s="96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7">
        <f>IF(ISNA(VLOOKUP($C148,ИД!$A$2:$J$11,10,0)),0,VLOOKUP($C148,ИД!$A$2:$J$11,10,0))</f>
        <v>0</v>
      </c>
      <c r="Y148" s="100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1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6"/>
      <c r="B149" s="13"/>
      <c r="C149" s="13"/>
      <c r="D149" s="63">
        <f>IF(ISNA(VLOOKUP($C149,ИД!$A$2:$D$11,2,0)),0,VLOOKUP($C149,ИД!$A$2:$D$11,2,0))</f>
        <v>0</v>
      </c>
      <c r="E149" s="63">
        <f>IF(ISNA(VLOOKUP($C149,ИД!$A$2:$D$11,2,0)),0,VLOOKUP($C149,ИД!$A$2:$D$11,3,0))</f>
        <v>0</v>
      </c>
      <c r="F149" s="63">
        <f>IF(ISNA(VLOOKUP($C149,ИД!$A$2:$D$11,2,0)),0,VLOOKUP($C149,ИД!$A$2:$D$11,4,0))</f>
        <v>0</v>
      </c>
      <c r="G149" s="11">
        <v>3</v>
      </c>
      <c r="H149" s="72"/>
      <c r="I149" s="72"/>
      <c r="J149" s="72"/>
      <c r="K149" s="14"/>
      <c r="L149" s="70">
        <f t="shared" si="44"/>
        <v>0</v>
      </c>
      <c r="M149" s="107">
        <f t="shared" si="47"/>
        <v>0</v>
      </c>
      <c r="N149" s="88">
        <f t="shared" si="45"/>
        <v>0</v>
      </c>
      <c r="O149" s="64">
        <f>IF(ISNA(VLOOKUP($C149,ИД!$A$2:$I$11,8,0)),0,VLOOKUP($C149,ИД!$A$2:$I$11,8,0))</f>
        <v>0</v>
      </c>
      <c r="P149" s="65">
        <f>IF(ISNA(VLOOKUP($C149,ИД!$A$2:$I$11,9,0)),0,VLOOKUP($C149,ИД!$A$2:$I$11,9,0))</f>
        <v>0</v>
      </c>
      <c r="Q149" s="65">
        <f t="shared" si="49"/>
        <v>0</v>
      </c>
      <c r="R149" s="71">
        <f t="shared" si="50"/>
        <v>0</v>
      </c>
      <c r="S149" s="71">
        <f t="shared" si="51"/>
        <v>0</v>
      </c>
      <c r="T149" s="89">
        <f t="shared" si="48"/>
        <v>0</v>
      </c>
      <c r="U149" s="96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7">
        <f>IF(ISNA(VLOOKUP($C149,ИД!$A$2:$J$11,10,0)),0,VLOOKUP($C149,ИД!$A$2:$J$11,10,0))</f>
        <v>0</v>
      </c>
      <c r="Y149" s="100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1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6"/>
      <c r="B150" s="13"/>
      <c r="C150" s="13"/>
      <c r="D150" s="63">
        <f>IF(ISNA(VLOOKUP($C150,ИД!$A$2:$D$11,2,0)),0,VLOOKUP($C150,ИД!$A$2:$D$11,2,0))</f>
        <v>0</v>
      </c>
      <c r="E150" s="63">
        <f>IF(ISNA(VLOOKUP($C150,ИД!$A$2:$D$11,2,0)),0,VLOOKUP($C150,ИД!$A$2:$D$11,3,0))</f>
        <v>0</v>
      </c>
      <c r="F150" s="63">
        <f>IF(ISNA(VLOOKUP($C150,ИД!$A$2:$D$11,2,0)),0,VLOOKUP($C150,ИД!$A$2:$D$11,4,0))</f>
        <v>0</v>
      </c>
      <c r="G150" s="11">
        <v>5</v>
      </c>
      <c r="H150" s="72"/>
      <c r="I150" s="72"/>
      <c r="J150" s="72"/>
      <c r="K150" s="14"/>
      <c r="L150" s="70">
        <f t="shared" si="44"/>
        <v>0</v>
      </c>
      <c r="M150" s="107">
        <f t="shared" si="47"/>
        <v>0</v>
      </c>
      <c r="N150" s="88">
        <f t="shared" si="45"/>
        <v>0</v>
      </c>
      <c r="O150" s="64">
        <f>IF(ISNA(VLOOKUP($C150,ИД!$A$2:$I$11,8,0)),0,VLOOKUP($C150,ИД!$A$2:$I$11,8,0))</f>
        <v>0</v>
      </c>
      <c r="P150" s="65">
        <f>IF(ISNA(VLOOKUP($C150,ИД!$A$2:$I$11,9,0)),0,VLOOKUP($C150,ИД!$A$2:$I$11,9,0))</f>
        <v>0</v>
      </c>
      <c r="Q150" s="65">
        <f t="shared" si="49"/>
        <v>0</v>
      </c>
      <c r="R150" s="71">
        <f t="shared" si="50"/>
        <v>0</v>
      </c>
      <c r="S150" s="71">
        <f t="shared" si="51"/>
        <v>0</v>
      </c>
      <c r="T150" s="89">
        <f t="shared" si="48"/>
        <v>0</v>
      </c>
      <c r="U150" s="96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7">
        <f>IF(ISNA(VLOOKUP($C150,ИД!$A$2:$J$11,10,0)),0,VLOOKUP($C150,ИД!$A$2:$J$11,10,0))</f>
        <v>0</v>
      </c>
      <c r="Y150" s="100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1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6"/>
      <c r="B151" s="13"/>
      <c r="C151" s="13"/>
      <c r="D151" s="63">
        <f>IF(ISNA(VLOOKUP($C151,ИД!$A$2:$D$11,2,0)),0,VLOOKUP($C151,ИД!$A$2:$D$11,2,0))</f>
        <v>0</v>
      </c>
      <c r="E151" s="63">
        <f>IF(ISNA(VLOOKUP($C151,ИД!$A$2:$D$11,2,0)),0,VLOOKUP($C151,ИД!$A$2:$D$11,3,0))</f>
        <v>0</v>
      </c>
      <c r="F151" s="63">
        <f>IF(ISNA(VLOOKUP($C151,ИД!$A$2:$D$11,2,0)),0,VLOOKUP($C151,ИД!$A$2:$D$11,4,0))</f>
        <v>0</v>
      </c>
      <c r="G151" s="11">
        <v>6</v>
      </c>
      <c r="H151" s="72"/>
      <c r="I151" s="72"/>
      <c r="J151" s="72"/>
      <c r="K151" s="14"/>
      <c r="L151" s="70">
        <f t="shared" si="44"/>
        <v>0</v>
      </c>
      <c r="M151" s="107">
        <f t="shared" si="47"/>
        <v>0</v>
      </c>
      <c r="N151" s="88">
        <f t="shared" si="45"/>
        <v>0</v>
      </c>
      <c r="O151" s="64">
        <f>IF(ISNA(VLOOKUP($C151,ИД!$A$2:$I$11,8,0)),0,VLOOKUP($C151,ИД!$A$2:$I$11,8,0))</f>
        <v>0</v>
      </c>
      <c r="P151" s="65">
        <f>IF(ISNA(VLOOKUP($C151,ИД!$A$2:$I$11,9,0)),0,VLOOKUP($C151,ИД!$A$2:$I$11,9,0))</f>
        <v>0</v>
      </c>
      <c r="Q151" s="65">
        <f t="shared" si="49"/>
        <v>0</v>
      </c>
      <c r="R151" s="71">
        <f t="shared" si="50"/>
        <v>0</v>
      </c>
      <c r="S151" s="71">
        <f t="shared" si="51"/>
        <v>0</v>
      </c>
      <c r="T151" s="89">
        <f t="shared" si="48"/>
        <v>0</v>
      </c>
      <c r="U151" s="96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7">
        <f>IF(ISNA(VLOOKUP($C151,ИД!$A$2:$J$11,10,0)),0,VLOOKUP($C151,ИД!$A$2:$J$11,10,0))</f>
        <v>0</v>
      </c>
      <c r="Y151" s="100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1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6"/>
      <c r="B152" s="13"/>
      <c r="C152" s="13"/>
      <c r="D152" s="63">
        <f>IF(ISNA(VLOOKUP($C152,ИД!$A$2:$D$11,2,0)),0,VLOOKUP($C152,ИД!$A$2:$D$11,2,0))</f>
        <v>0</v>
      </c>
      <c r="E152" s="63">
        <f>IF(ISNA(VLOOKUP($C152,ИД!$A$2:$D$11,2,0)),0,VLOOKUP($C152,ИД!$A$2:$D$11,3,0))</f>
        <v>0</v>
      </c>
      <c r="F152" s="63">
        <f>IF(ISNA(VLOOKUP($C152,ИД!$A$2:$D$11,2,0)),0,VLOOKUP($C152,ИД!$A$2:$D$11,4,0))</f>
        <v>0</v>
      </c>
      <c r="G152" s="11">
        <v>7</v>
      </c>
      <c r="H152" s="72"/>
      <c r="I152" s="72"/>
      <c r="J152" s="72"/>
      <c r="K152" s="14"/>
      <c r="L152" s="70">
        <f t="shared" si="44"/>
        <v>0</v>
      </c>
      <c r="M152" s="107">
        <f t="shared" si="47"/>
        <v>0</v>
      </c>
      <c r="N152" s="88">
        <f t="shared" si="45"/>
        <v>0</v>
      </c>
      <c r="O152" s="64">
        <f>IF(ISNA(VLOOKUP($C152,ИД!$A$2:$I$11,8,0)),0,VLOOKUP($C152,ИД!$A$2:$I$11,8,0))</f>
        <v>0</v>
      </c>
      <c r="P152" s="65">
        <f>IF(ISNA(VLOOKUP($C152,ИД!$A$2:$I$11,9,0)),0,VLOOKUP($C152,ИД!$A$2:$I$11,9,0))</f>
        <v>0</v>
      </c>
      <c r="Q152" s="65">
        <f t="shared" si="49"/>
        <v>0</v>
      </c>
      <c r="R152" s="71">
        <f t="shared" si="50"/>
        <v>0</v>
      </c>
      <c r="S152" s="71">
        <f t="shared" si="51"/>
        <v>0</v>
      </c>
      <c r="T152" s="89">
        <f t="shared" si="48"/>
        <v>0</v>
      </c>
      <c r="U152" s="96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7">
        <f>IF(ISNA(VLOOKUP($C152,ИД!$A$2:$J$11,10,0)),0,VLOOKUP($C152,ИД!$A$2:$J$11,10,0))</f>
        <v>0</v>
      </c>
      <c r="Y152" s="100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1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6"/>
      <c r="B153" s="13"/>
      <c r="C153" s="13"/>
      <c r="D153" s="63">
        <f>IF(ISNA(VLOOKUP($C153,ИД!$A$2:$D$11,2,0)),0,VLOOKUP($C153,ИД!$A$2:$D$11,2,0))</f>
        <v>0</v>
      </c>
      <c r="E153" s="63">
        <f>IF(ISNA(VLOOKUP($C153,ИД!$A$2:$D$11,2,0)),0,VLOOKUP($C153,ИД!$A$2:$D$11,3,0))</f>
        <v>0</v>
      </c>
      <c r="F153" s="63">
        <f>IF(ISNA(VLOOKUP($C153,ИД!$A$2:$D$11,2,0)),0,VLOOKUP($C153,ИД!$A$2:$D$11,4,0))</f>
        <v>0</v>
      </c>
      <c r="G153" s="11">
        <v>8</v>
      </c>
      <c r="H153" s="72"/>
      <c r="I153" s="72"/>
      <c r="J153" s="72"/>
      <c r="K153" s="14"/>
      <c r="L153" s="70">
        <f t="shared" si="44"/>
        <v>0</v>
      </c>
      <c r="M153" s="107">
        <f t="shared" si="47"/>
        <v>0</v>
      </c>
      <c r="N153" s="88">
        <f t="shared" si="45"/>
        <v>0</v>
      </c>
      <c r="O153" s="64">
        <f>IF(ISNA(VLOOKUP($C153,ИД!$A$2:$I$11,8,0)),0,VLOOKUP($C153,ИД!$A$2:$I$11,8,0))</f>
        <v>0</v>
      </c>
      <c r="P153" s="65">
        <f>IF(ISNA(VLOOKUP($C153,ИД!$A$2:$I$11,9,0)),0,VLOOKUP($C153,ИД!$A$2:$I$11,9,0))</f>
        <v>0</v>
      </c>
      <c r="Q153" s="65">
        <f t="shared" si="49"/>
        <v>0</v>
      </c>
      <c r="R153" s="71">
        <f t="shared" si="50"/>
        <v>0</v>
      </c>
      <c r="S153" s="71">
        <f t="shared" si="51"/>
        <v>0</v>
      </c>
      <c r="T153" s="89">
        <f t="shared" si="48"/>
        <v>0</v>
      </c>
      <c r="U153" s="96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7">
        <f>IF(ISNA(VLOOKUP($C153,ИД!$A$2:$J$11,10,0)),0,VLOOKUP($C153,ИД!$A$2:$J$11,10,0))</f>
        <v>0</v>
      </c>
      <c r="Y153" s="100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1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6"/>
      <c r="B154" s="13"/>
      <c r="C154" s="13"/>
      <c r="D154" s="63">
        <f>IF(ISNA(VLOOKUP($C154,ИД!$A$2:$D$11,2,0)),0,VLOOKUP($C154,ИД!$A$2:$D$11,2,0))</f>
        <v>0</v>
      </c>
      <c r="E154" s="63">
        <f>IF(ISNA(VLOOKUP($C154,ИД!$A$2:$D$11,2,0)),0,VLOOKUP($C154,ИД!$A$2:$D$11,3,0))</f>
        <v>0</v>
      </c>
      <c r="F154" s="63">
        <f>IF(ISNA(VLOOKUP($C154,ИД!$A$2:$D$11,2,0)),0,VLOOKUP($C154,ИД!$A$2:$D$11,4,0))</f>
        <v>0</v>
      </c>
      <c r="G154" s="11">
        <v>9</v>
      </c>
      <c r="H154" s="72"/>
      <c r="I154" s="72"/>
      <c r="J154" s="72"/>
      <c r="K154" s="14"/>
      <c r="L154" s="70">
        <f t="shared" si="44"/>
        <v>0</v>
      </c>
      <c r="M154" s="107">
        <f t="shared" si="47"/>
        <v>0</v>
      </c>
      <c r="N154" s="88">
        <f t="shared" si="45"/>
        <v>0</v>
      </c>
      <c r="O154" s="64">
        <f>IF(ISNA(VLOOKUP($C154,ИД!$A$2:$I$11,8,0)),0,VLOOKUP($C154,ИД!$A$2:$I$11,8,0))</f>
        <v>0</v>
      </c>
      <c r="P154" s="65">
        <f>IF(ISNA(VLOOKUP($C154,ИД!$A$2:$I$11,9,0)),0,VLOOKUP($C154,ИД!$A$2:$I$11,9,0))</f>
        <v>0</v>
      </c>
      <c r="Q154" s="65">
        <f t="shared" si="49"/>
        <v>0</v>
      </c>
      <c r="R154" s="71">
        <f t="shared" si="50"/>
        <v>0</v>
      </c>
      <c r="S154" s="71">
        <f t="shared" si="51"/>
        <v>0</v>
      </c>
      <c r="T154" s="89">
        <f t="shared" si="48"/>
        <v>0</v>
      </c>
      <c r="U154" s="96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7">
        <f>IF(ISNA(VLOOKUP($C154,ИД!$A$2:$J$11,10,0)),0,VLOOKUP($C154,ИД!$A$2:$J$11,10,0))</f>
        <v>0</v>
      </c>
      <c r="Y154" s="100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1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6"/>
      <c r="B155" s="13"/>
      <c r="C155" s="13"/>
      <c r="D155" s="63">
        <f>IF(ISNA(VLOOKUP($C155,ИД!$A$2:$D$11,2,0)),0,VLOOKUP($C155,ИД!$A$2:$D$11,2,0))</f>
        <v>0</v>
      </c>
      <c r="E155" s="63">
        <f>IF(ISNA(VLOOKUP($C155,ИД!$A$2:$D$11,2,0)),0,VLOOKUP($C155,ИД!$A$2:$D$11,3,0))</f>
        <v>0</v>
      </c>
      <c r="F155" s="63">
        <f>IF(ISNA(VLOOKUP($C155,ИД!$A$2:$D$11,2,0)),0,VLOOKUP($C155,ИД!$A$2:$D$11,4,0))</f>
        <v>0</v>
      </c>
      <c r="G155" s="11">
        <v>10</v>
      </c>
      <c r="H155" s="72"/>
      <c r="I155" s="72"/>
      <c r="J155" s="72"/>
      <c r="K155" s="14"/>
      <c r="L155" s="70">
        <f t="shared" si="44"/>
        <v>0</v>
      </c>
      <c r="M155" s="107">
        <f t="shared" si="47"/>
        <v>0</v>
      </c>
      <c r="N155" s="88">
        <f t="shared" si="45"/>
        <v>0</v>
      </c>
      <c r="O155" s="64">
        <f>IF(ISNA(VLOOKUP($C155,ИД!$A$2:$I$11,8,0)),0,VLOOKUP($C155,ИД!$A$2:$I$11,8,0))</f>
        <v>0</v>
      </c>
      <c r="P155" s="65">
        <f>IF(ISNA(VLOOKUP($C155,ИД!$A$2:$I$11,9,0)),0,VLOOKUP($C155,ИД!$A$2:$I$11,9,0))</f>
        <v>0</v>
      </c>
      <c r="Q155" s="65">
        <f t="shared" si="49"/>
        <v>0</v>
      </c>
      <c r="R155" s="71">
        <f t="shared" si="50"/>
        <v>0</v>
      </c>
      <c r="S155" s="71">
        <f t="shared" si="51"/>
        <v>0</v>
      </c>
      <c r="T155" s="89">
        <f t="shared" si="48"/>
        <v>0</v>
      </c>
      <c r="U155" s="96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7">
        <f>IF(ISNA(VLOOKUP($C155,ИД!$A$2:$J$11,10,0)),0,VLOOKUP($C155,ИД!$A$2:$J$11,10,0))</f>
        <v>0</v>
      </c>
      <c r="Y155" s="100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1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8"/>
      <c r="B156" s="13"/>
      <c r="C156" s="13"/>
      <c r="D156" s="63">
        <f>IF(ISNA(VLOOKUP($C156,ИД!$A$2:$D$11,2,0)),0,VLOOKUP($C156,ИД!$A$2:$D$11,2,0))</f>
        <v>0</v>
      </c>
      <c r="E156" s="63">
        <f>IF(ISNA(VLOOKUP($C156,ИД!$A$2:$D$11,2,0)),0,VLOOKUP($C156,ИД!$A$2:$D$11,3,0))</f>
        <v>0</v>
      </c>
      <c r="F156" s="63">
        <f>IF(ISNA(VLOOKUP($C156,ИД!$A$2:$D$11,2,0)),0,VLOOKUP($C156,ИД!$A$2:$D$11,4,0))</f>
        <v>0</v>
      </c>
      <c r="G156" s="11">
        <v>11</v>
      </c>
      <c r="H156" s="72"/>
      <c r="I156" s="72"/>
      <c r="J156" s="72"/>
      <c r="K156" s="14"/>
      <c r="L156" s="70">
        <f t="shared" si="44"/>
        <v>0</v>
      </c>
      <c r="M156" s="107">
        <f t="shared" si="47"/>
        <v>0</v>
      </c>
      <c r="N156" s="88">
        <f t="shared" si="45"/>
        <v>0</v>
      </c>
      <c r="O156" s="64">
        <f>IF(ISNA(VLOOKUP($C156,ИД!$A$2:$I$11,8,0)),0,VLOOKUP($C156,ИД!$A$2:$I$11,8,0))</f>
        <v>0</v>
      </c>
      <c r="P156" s="65">
        <f>IF(ISNA(VLOOKUP($C156,ИД!$A$2:$I$11,9,0)),0,VLOOKUP($C156,ИД!$A$2:$I$11,9,0))</f>
        <v>0</v>
      </c>
      <c r="Q156" s="65">
        <f t="shared" si="49"/>
        <v>0</v>
      </c>
      <c r="R156" s="71">
        <f t="shared" si="50"/>
        <v>0</v>
      </c>
      <c r="S156" s="71">
        <f t="shared" si="51"/>
        <v>0</v>
      </c>
      <c r="T156" s="89">
        <f t="shared" si="48"/>
        <v>0</v>
      </c>
      <c r="U156" s="96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7">
        <f>IF(ISNA(VLOOKUP($C156,ИД!$A$2:$J$11,10,0)),0,VLOOKUP($C156,ИД!$A$2:$J$11,10,0))</f>
        <v>0</v>
      </c>
      <c r="Y156" s="100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1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6"/>
      <c r="B157" s="13"/>
      <c r="C157" s="13"/>
      <c r="D157" s="63">
        <f>IF(ISNA(VLOOKUP($C157,ИД!$A$2:$D$11,2,0)),0,VLOOKUP($C157,ИД!$A$2:$D$11,2,0))</f>
        <v>0</v>
      </c>
      <c r="E157" s="63">
        <f>IF(ISNA(VLOOKUP($C157,ИД!$A$2:$D$11,2,0)),0,VLOOKUP($C157,ИД!$A$2:$D$11,3,0))</f>
        <v>0</v>
      </c>
      <c r="F157" s="63">
        <f>IF(ISNA(VLOOKUP($C157,ИД!$A$2:$D$11,2,0)),0,VLOOKUP($C157,ИД!$A$2:$D$11,4,0))</f>
        <v>0</v>
      </c>
      <c r="G157" s="11">
        <v>12</v>
      </c>
      <c r="H157" s="72"/>
      <c r="I157" s="72"/>
      <c r="J157" s="72"/>
      <c r="K157" s="14"/>
      <c r="L157" s="70">
        <f t="shared" si="44"/>
        <v>0</v>
      </c>
      <c r="M157" s="107">
        <f t="shared" si="47"/>
        <v>0</v>
      </c>
      <c r="N157" s="88">
        <f t="shared" si="45"/>
        <v>0</v>
      </c>
      <c r="O157" s="64">
        <f>IF(ISNA(VLOOKUP($C157,ИД!$A$2:$I$11,8,0)),0,VLOOKUP($C157,ИД!$A$2:$I$11,8,0))</f>
        <v>0</v>
      </c>
      <c r="P157" s="65">
        <f>IF(ISNA(VLOOKUP($C157,ИД!$A$2:$I$11,9,0)),0,VLOOKUP($C157,ИД!$A$2:$I$11,9,0))</f>
        <v>0</v>
      </c>
      <c r="Q157" s="65">
        <f t="shared" si="49"/>
        <v>0</v>
      </c>
      <c r="R157" s="71">
        <f t="shared" si="50"/>
        <v>0</v>
      </c>
      <c r="S157" s="71">
        <f t="shared" si="51"/>
        <v>0</v>
      </c>
      <c r="T157" s="89">
        <f t="shared" si="48"/>
        <v>0</v>
      </c>
      <c r="U157" s="96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7">
        <f>IF(ISNA(VLOOKUP($C157,ИД!$A$2:$J$11,10,0)),0,VLOOKUP($C157,ИД!$A$2:$J$11,10,0))</f>
        <v>0</v>
      </c>
      <c r="Y157" s="100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1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6"/>
      <c r="B158" s="13"/>
      <c r="C158" s="13"/>
      <c r="D158" s="63">
        <f>IF(ISNA(VLOOKUP($C158,ИД!$A$2:$D$11,2,0)),0,VLOOKUP($C158,ИД!$A$2:$D$11,2,0))</f>
        <v>0</v>
      </c>
      <c r="E158" s="63">
        <f>IF(ISNA(VLOOKUP($C158,ИД!$A$2:$D$11,2,0)),0,VLOOKUP($C158,ИД!$A$2:$D$11,3,0))</f>
        <v>0</v>
      </c>
      <c r="F158" s="63">
        <f>IF(ISNA(VLOOKUP($C158,ИД!$A$2:$D$11,2,0)),0,VLOOKUP($C158,ИД!$A$2:$D$11,4,0))</f>
        <v>0</v>
      </c>
      <c r="G158" s="11">
        <v>13</v>
      </c>
      <c r="H158" s="72"/>
      <c r="I158" s="72"/>
      <c r="J158" s="72"/>
      <c r="K158" s="14"/>
      <c r="L158" s="70">
        <f t="shared" si="44"/>
        <v>0</v>
      </c>
      <c r="M158" s="107">
        <f t="shared" si="47"/>
        <v>0</v>
      </c>
      <c r="N158" s="88">
        <f t="shared" si="45"/>
        <v>0</v>
      </c>
      <c r="O158" s="64">
        <f>IF(ISNA(VLOOKUP($C158,ИД!$A$2:$I$11,8,0)),0,VLOOKUP($C158,ИД!$A$2:$I$11,8,0))</f>
        <v>0</v>
      </c>
      <c r="P158" s="65">
        <f>IF(ISNA(VLOOKUP($C158,ИД!$A$2:$I$11,9,0)),0,VLOOKUP($C158,ИД!$A$2:$I$11,9,0))</f>
        <v>0</v>
      </c>
      <c r="Q158" s="65">
        <f t="shared" si="49"/>
        <v>0</v>
      </c>
      <c r="R158" s="71">
        <f t="shared" si="50"/>
        <v>0</v>
      </c>
      <c r="S158" s="71">
        <f t="shared" si="51"/>
        <v>0</v>
      </c>
      <c r="T158" s="89">
        <f t="shared" si="48"/>
        <v>0</v>
      </c>
      <c r="U158" s="96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7">
        <f>IF(ISNA(VLOOKUP($C158,ИД!$A$2:$J$11,10,0)),0,VLOOKUP($C158,ИД!$A$2:$J$11,10,0))</f>
        <v>0</v>
      </c>
      <c r="Y158" s="100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1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8"/>
      <c r="B159" s="13"/>
      <c r="C159" s="13"/>
      <c r="D159" s="63">
        <f>IF(ISNA(VLOOKUP($C159,ИД!$A$2:$D$11,2,0)),0,VLOOKUP($C159,ИД!$A$2:$D$11,2,0))</f>
        <v>0</v>
      </c>
      <c r="E159" s="63">
        <f>IF(ISNA(VLOOKUP($C159,ИД!$A$2:$D$11,2,0)),0,VLOOKUP($C159,ИД!$A$2:$D$11,3,0))</f>
        <v>0</v>
      </c>
      <c r="F159" s="63">
        <f>IF(ISNA(VLOOKUP($C159,ИД!$A$2:$D$11,2,0)),0,VLOOKUP($C159,ИД!$A$2:$D$11,4,0))</f>
        <v>0</v>
      </c>
      <c r="G159" s="11">
        <v>14</v>
      </c>
      <c r="H159" s="72"/>
      <c r="I159" s="72"/>
      <c r="J159" s="72"/>
      <c r="K159" s="14"/>
      <c r="L159" s="70">
        <f t="shared" si="44"/>
        <v>0</v>
      </c>
      <c r="M159" s="107">
        <f t="shared" si="47"/>
        <v>0</v>
      </c>
      <c r="N159" s="88">
        <f t="shared" si="45"/>
        <v>0</v>
      </c>
      <c r="O159" s="64">
        <f>IF(ISNA(VLOOKUP($C159,ИД!$A$2:$I$11,8,0)),0,VLOOKUP($C159,ИД!$A$2:$I$11,8,0))</f>
        <v>0</v>
      </c>
      <c r="P159" s="65">
        <f>IF(ISNA(VLOOKUP($C159,ИД!$A$2:$I$11,9,0)),0,VLOOKUP($C159,ИД!$A$2:$I$11,9,0))</f>
        <v>0</v>
      </c>
      <c r="Q159" s="65">
        <f t="shared" si="49"/>
        <v>0</v>
      </c>
      <c r="R159" s="71">
        <f t="shared" si="50"/>
        <v>0</v>
      </c>
      <c r="S159" s="71">
        <f t="shared" si="51"/>
        <v>0</v>
      </c>
      <c r="T159" s="89">
        <f t="shared" si="48"/>
        <v>0</v>
      </c>
      <c r="U159" s="96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7">
        <f>IF(ISNA(VLOOKUP($C159,ИД!$A$2:$J$11,10,0)),0,VLOOKUP($C159,ИД!$A$2:$J$11,10,0))</f>
        <v>0</v>
      </c>
      <c r="Y159" s="100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1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8"/>
      <c r="B160" s="13"/>
      <c r="C160" s="13"/>
      <c r="D160" s="63">
        <f>IF(ISNA(VLOOKUP($C160,ИД!$A$2:$D$11,2,0)),0,VLOOKUP($C160,ИД!$A$2:$D$11,2,0))</f>
        <v>0</v>
      </c>
      <c r="E160" s="63">
        <f>IF(ISNA(VLOOKUP($C160,ИД!$A$2:$D$11,2,0)),0,VLOOKUP($C160,ИД!$A$2:$D$11,3,0))</f>
        <v>0</v>
      </c>
      <c r="F160" s="63">
        <f>IF(ISNA(VLOOKUP($C160,ИД!$A$2:$D$11,2,0)),0,VLOOKUP($C160,ИД!$A$2:$D$11,4,0))</f>
        <v>0</v>
      </c>
      <c r="G160" s="11">
        <v>15</v>
      </c>
      <c r="H160" s="72"/>
      <c r="I160" s="72"/>
      <c r="J160" s="72"/>
      <c r="K160" s="14"/>
      <c r="L160" s="70">
        <f t="shared" si="44"/>
        <v>0</v>
      </c>
      <c r="M160" s="107">
        <f t="shared" si="47"/>
        <v>0</v>
      </c>
      <c r="N160" s="88">
        <f t="shared" si="45"/>
        <v>0</v>
      </c>
      <c r="O160" s="64">
        <f>IF(ISNA(VLOOKUP($C160,ИД!$A$2:$I$11,8,0)),0,VLOOKUP($C160,ИД!$A$2:$I$11,8,0))</f>
        <v>0</v>
      </c>
      <c r="P160" s="65">
        <f>IF(ISNA(VLOOKUP($C160,ИД!$A$2:$I$11,9,0)),0,VLOOKUP($C160,ИД!$A$2:$I$11,9,0))</f>
        <v>0</v>
      </c>
      <c r="Q160" s="65">
        <f t="shared" si="49"/>
        <v>0</v>
      </c>
      <c r="R160" s="71">
        <f t="shared" si="50"/>
        <v>0</v>
      </c>
      <c r="S160" s="71">
        <f t="shared" si="51"/>
        <v>0</v>
      </c>
      <c r="T160" s="89">
        <f t="shared" si="48"/>
        <v>0</v>
      </c>
      <c r="U160" s="96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7">
        <f>IF(ISNA(VLOOKUP($C160,ИД!$A$2:$J$11,10,0)),0,VLOOKUP($C160,ИД!$A$2:$J$11,10,0))</f>
        <v>0</v>
      </c>
      <c r="Y160" s="100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1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09"/>
      <c r="B161" s="13"/>
      <c r="C161" s="13"/>
      <c r="D161" s="63">
        <f>IF(ISNA(VLOOKUP($C161,ИД!$A$2:$D$11,2,0)),0,VLOOKUP($C161,ИД!$A$2:$D$11,2,0))</f>
        <v>0</v>
      </c>
      <c r="E161" s="63">
        <f>IF(ISNA(VLOOKUP($C161,ИД!$A$2:$D$11,2,0)),0,VLOOKUP($C161,ИД!$A$2:$D$11,3,0))</f>
        <v>0</v>
      </c>
      <c r="F161" s="63">
        <f>IF(ISNA(VLOOKUP($C161,ИД!$A$2:$D$11,2,0)),0,VLOOKUP($C161,ИД!$A$2:$D$11,4,0))</f>
        <v>0</v>
      </c>
      <c r="G161" s="11">
        <v>16</v>
      </c>
      <c r="H161" s="72"/>
      <c r="I161" s="72"/>
      <c r="J161" s="72"/>
      <c r="K161" s="14"/>
      <c r="L161" s="70">
        <f t="shared" si="44"/>
        <v>0</v>
      </c>
      <c r="M161" s="107">
        <f t="shared" si="47"/>
        <v>0</v>
      </c>
      <c r="N161" s="88">
        <f t="shared" si="45"/>
        <v>0</v>
      </c>
      <c r="O161" s="64">
        <f>IF(ISNA(VLOOKUP($C161,ИД!$A$2:$I$11,8,0)),0,VLOOKUP($C161,ИД!$A$2:$I$11,8,0))</f>
        <v>0</v>
      </c>
      <c r="P161" s="65">
        <f>IF(ISNA(VLOOKUP($C161,ИД!$A$2:$I$11,9,0)),0,VLOOKUP($C161,ИД!$A$2:$I$11,9,0))</f>
        <v>0</v>
      </c>
      <c r="Q161" s="65">
        <f t="shared" si="49"/>
        <v>0</v>
      </c>
      <c r="R161" s="71">
        <f t="shared" si="50"/>
        <v>0</v>
      </c>
      <c r="S161" s="71">
        <f t="shared" si="51"/>
        <v>0</v>
      </c>
      <c r="T161" s="89">
        <f t="shared" si="48"/>
        <v>0</v>
      </c>
      <c r="U161" s="96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7">
        <f>IF(ISNA(VLOOKUP($C161,ИД!$A$2:$J$11,10,0)),0,VLOOKUP($C161,ИД!$A$2:$J$11,10,0))</f>
        <v>0</v>
      </c>
      <c r="Y161" s="100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1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09"/>
      <c r="B162" s="13"/>
      <c r="C162" s="13"/>
      <c r="D162" s="63">
        <f>IF(ISNA(VLOOKUP($C162,ИД!$A$2:$D$11,2,0)),0,VLOOKUP($C162,ИД!$A$2:$D$11,2,0))</f>
        <v>0</v>
      </c>
      <c r="E162" s="63">
        <f>IF(ISNA(VLOOKUP($C162,ИД!$A$2:$D$11,2,0)),0,VLOOKUP($C162,ИД!$A$2:$D$11,3,0))</f>
        <v>0</v>
      </c>
      <c r="F162" s="63">
        <f>IF(ISNA(VLOOKUP($C162,ИД!$A$2:$D$11,2,0)),0,VLOOKUP($C162,ИД!$A$2:$D$11,4,0))</f>
        <v>0</v>
      </c>
      <c r="G162" s="11">
        <v>17</v>
      </c>
      <c r="H162" s="72"/>
      <c r="I162" s="72"/>
      <c r="J162" s="72"/>
      <c r="K162" s="14"/>
      <c r="L162" s="70">
        <f t="shared" si="44"/>
        <v>0</v>
      </c>
      <c r="M162" s="107">
        <f t="shared" si="47"/>
        <v>0</v>
      </c>
      <c r="N162" s="88">
        <f t="shared" si="45"/>
        <v>0</v>
      </c>
      <c r="O162" s="64">
        <f>IF(ISNA(VLOOKUP($C162,ИД!$A$2:$I$11,8,0)),0,VLOOKUP($C162,ИД!$A$2:$I$11,8,0))</f>
        <v>0</v>
      </c>
      <c r="P162" s="65">
        <f>IF(ISNA(VLOOKUP($C162,ИД!$A$2:$I$11,9,0)),0,VLOOKUP($C162,ИД!$A$2:$I$11,9,0))</f>
        <v>0</v>
      </c>
      <c r="Q162" s="65">
        <f t="shared" si="49"/>
        <v>0</v>
      </c>
      <c r="R162" s="71">
        <f t="shared" si="50"/>
        <v>0</v>
      </c>
      <c r="S162" s="71">
        <f t="shared" si="51"/>
        <v>0</v>
      </c>
      <c r="T162" s="89">
        <f t="shared" si="48"/>
        <v>0</v>
      </c>
      <c r="U162" s="96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7">
        <f>IF(ISNA(VLOOKUP($C162,ИД!$A$2:$J$11,10,0)),0,VLOOKUP($C162,ИД!$A$2:$J$11,10,0))</f>
        <v>0</v>
      </c>
      <c r="Y162" s="100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1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6"/>
      <c r="B163" s="13"/>
      <c r="C163" s="13"/>
      <c r="D163" s="63">
        <f>IF(ISNA(VLOOKUP($C163,ИД!$A$2:$D$11,2,0)),0,VLOOKUP($C163,ИД!$A$2:$D$11,2,0))</f>
        <v>0</v>
      </c>
      <c r="E163" s="63">
        <f>IF(ISNA(VLOOKUP($C163,ИД!$A$2:$D$11,2,0)),0,VLOOKUP($C163,ИД!$A$2:$D$11,3,0))</f>
        <v>0</v>
      </c>
      <c r="F163" s="63">
        <f>IF(ISNA(VLOOKUP($C163,ИД!$A$2:$D$11,2,0)),0,VLOOKUP($C163,ИД!$A$2:$D$11,4,0))</f>
        <v>0</v>
      </c>
      <c r="G163" s="11">
        <v>5</v>
      </c>
      <c r="H163" s="72"/>
      <c r="I163" s="72"/>
      <c r="J163" s="72"/>
      <c r="K163" s="14"/>
      <c r="L163" s="70">
        <f t="shared" si="44"/>
        <v>0</v>
      </c>
      <c r="M163" s="107">
        <f t="shared" si="47"/>
        <v>0</v>
      </c>
      <c r="N163" s="88">
        <f t="shared" si="45"/>
        <v>0</v>
      </c>
      <c r="O163" s="64">
        <f>IF(ISNA(VLOOKUP($C163,ИД!$A$2:$I$11,8,0)),0,VLOOKUP($C163,ИД!$A$2:$I$11,8,0))</f>
        <v>0</v>
      </c>
      <c r="P163" s="65">
        <f>IF(ISNA(VLOOKUP($C163,ИД!$A$2:$I$11,9,0)),0,VLOOKUP($C163,ИД!$A$2:$I$11,9,0))</f>
        <v>0</v>
      </c>
      <c r="Q163" s="65">
        <f t="shared" ref="Q163:Q175" si="53">K163</f>
        <v>0</v>
      </c>
      <c r="R163" s="71">
        <f t="shared" ref="R163:R175" si="54">P163*N163*Q163/1000</f>
        <v>0</v>
      </c>
      <c r="S163" s="71">
        <f t="shared" ref="S163:S175" si="55">L163-R163</f>
        <v>0</v>
      </c>
      <c r="T163" s="89">
        <f t="shared" si="48"/>
        <v>0</v>
      </c>
      <c r="U163" s="96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7">
        <f>IF(ISNA(VLOOKUP($C163,ИД!$A$2:$J$11,10,0)),0,VLOOKUP($C163,ИД!$A$2:$J$11,10,0))</f>
        <v>0</v>
      </c>
      <c r="Y163" s="100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1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6"/>
      <c r="B164" s="13"/>
      <c r="C164" s="13"/>
      <c r="D164" s="63">
        <f>IF(ISNA(VLOOKUP($C164,ИД!$A$2:$D$11,2,0)),0,VLOOKUP($C164,ИД!$A$2:$D$11,2,0))</f>
        <v>0</v>
      </c>
      <c r="E164" s="63">
        <f>IF(ISNA(VLOOKUP($C164,ИД!$A$2:$D$11,2,0)),0,VLOOKUP($C164,ИД!$A$2:$D$11,3,0))</f>
        <v>0</v>
      </c>
      <c r="F164" s="63">
        <f>IF(ISNA(VLOOKUP($C164,ИД!$A$2:$D$11,2,0)),0,VLOOKUP($C164,ИД!$A$2:$D$11,4,0))</f>
        <v>0</v>
      </c>
      <c r="G164" s="11">
        <v>6</v>
      </c>
      <c r="H164" s="72"/>
      <c r="I164" s="72"/>
      <c r="J164" s="72"/>
      <c r="K164" s="14"/>
      <c r="L164" s="70">
        <f t="shared" si="44"/>
        <v>0</v>
      </c>
      <c r="M164" s="107">
        <f t="shared" si="47"/>
        <v>0</v>
      </c>
      <c r="N164" s="88">
        <f t="shared" si="45"/>
        <v>0</v>
      </c>
      <c r="O164" s="64">
        <f>IF(ISNA(VLOOKUP($C164,ИД!$A$2:$I$11,8,0)),0,VLOOKUP($C164,ИД!$A$2:$I$11,8,0))</f>
        <v>0</v>
      </c>
      <c r="P164" s="65">
        <f>IF(ISNA(VLOOKUP($C164,ИД!$A$2:$I$11,9,0)),0,VLOOKUP($C164,ИД!$A$2:$I$11,9,0))</f>
        <v>0</v>
      </c>
      <c r="Q164" s="65">
        <f t="shared" si="53"/>
        <v>0</v>
      </c>
      <c r="R164" s="71">
        <f t="shared" si="54"/>
        <v>0</v>
      </c>
      <c r="S164" s="71">
        <f t="shared" si="55"/>
        <v>0</v>
      </c>
      <c r="T164" s="89">
        <f t="shared" si="48"/>
        <v>0</v>
      </c>
      <c r="U164" s="96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7">
        <f>IF(ISNA(VLOOKUP($C164,ИД!$A$2:$J$11,10,0)),0,VLOOKUP($C164,ИД!$A$2:$J$11,10,0))</f>
        <v>0</v>
      </c>
      <c r="Y164" s="100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1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6"/>
      <c r="B165" s="13"/>
      <c r="C165" s="13"/>
      <c r="D165" s="63">
        <f>IF(ISNA(VLOOKUP($C165,ИД!$A$2:$D$11,2,0)),0,VLOOKUP($C165,ИД!$A$2:$D$11,2,0))</f>
        <v>0</v>
      </c>
      <c r="E165" s="63">
        <f>IF(ISNA(VLOOKUP($C165,ИД!$A$2:$D$11,2,0)),0,VLOOKUP($C165,ИД!$A$2:$D$11,3,0))</f>
        <v>0</v>
      </c>
      <c r="F165" s="63">
        <f>IF(ISNA(VLOOKUP($C165,ИД!$A$2:$D$11,2,0)),0,VLOOKUP($C165,ИД!$A$2:$D$11,4,0))</f>
        <v>0</v>
      </c>
      <c r="G165" s="11">
        <v>7</v>
      </c>
      <c r="H165" s="72"/>
      <c r="I165" s="72"/>
      <c r="J165" s="72"/>
      <c r="K165" s="14"/>
      <c r="L165" s="70">
        <f t="shared" si="44"/>
        <v>0</v>
      </c>
      <c r="M165" s="107">
        <f t="shared" si="47"/>
        <v>0</v>
      </c>
      <c r="N165" s="88">
        <f t="shared" si="45"/>
        <v>0</v>
      </c>
      <c r="O165" s="64">
        <f>IF(ISNA(VLOOKUP($C165,ИД!$A$2:$I$11,8,0)),0,VLOOKUP($C165,ИД!$A$2:$I$11,8,0))</f>
        <v>0</v>
      </c>
      <c r="P165" s="65">
        <f>IF(ISNA(VLOOKUP($C165,ИД!$A$2:$I$11,9,0)),0,VLOOKUP($C165,ИД!$A$2:$I$11,9,0))</f>
        <v>0</v>
      </c>
      <c r="Q165" s="65">
        <f t="shared" si="53"/>
        <v>0</v>
      </c>
      <c r="R165" s="71">
        <f t="shared" si="54"/>
        <v>0</v>
      </c>
      <c r="S165" s="71">
        <f t="shared" si="55"/>
        <v>0</v>
      </c>
      <c r="T165" s="89">
        <f t="shared" si="48"/>
        <v>0</v>
      </c>
      <c r="U165" s="96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7">
        <f>IF(ISNA(VLOOKUP($C165,ИД!$A$2:$J$11,10,0)),0,VLOOKUP($C165,ИД!$A$2:$J$11,10,0))</f>
        <v>0</v>
      </c>
      <c r="Y165" s="100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1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6"/>
      <c r="B166" s="13"/>
      <c r="C166" s="13"/>
      <c r="D166" s="63">
        <f>IF(ISNA(VLOOKUP($C166,ИД!$A$2:$D$11,2,0)),0,VLOOKUP($C166,ИД!$A$2:$D$11,2,0))</f>
        <v>0</v>
      </c>
      <c r="E166" s="63">
        <f>IF(ISNA(VLOOKUP($C166,ИД!$A$2:$D$11,2,0)),0,VLOOKUP($C166,ИД!$A$2:$D$11,3,0))</f>
        <v>0</v>
      </c>
      <c r="F166" s="63">
        <f>IF(ISNA(VLOOKUP($C166,ИД!$A$2:$D$11,2,0)),0,VLOOKUP($C166,ИД!$A$2:$D$11,4,0))</f>
        <v>0</v>
      </c>
      <c r="G166" s="11">
        <v>8</v>
      </c>
      <c r="H166" s="72"/>
      <c r="I166" s="72"/>
      <c r="J166" s="72"/>
      <c r="K166" s="14"/>
      <c r="L166" s="70">
        <f t="shared" si="44"/>
        <v>0</v>
      </c>
      <c r="M166" s="107">
        <f t="shared" si="47"/>
        <v>0</v>
      </c>
      <c r="N166" s="88">
        <f t="shared" si="45"/>
        <v>0</v>
      </c>
      <c r="O166" s="64">
        <f>IF(ISNA(VLOOKUP($C166,ИД!$A$2:$I$11,8,0)),0,VLOOKUP($C166,ИД!$A$2:$I$11,8,0))</f>
        <v>0</v>
      </c>
      <c r="P166" s="65">
        <f>IF(ISNA(VLOOKUP($C166,ИД!$A$2:$I$11,9,0)),0,VLOOKUP($C166,ИД!$A$2:$I$11,9,0))</f>
        <v>0</v>
      </c>
      <c r="Q166" s="65">
        <f t="shared" si="53"/>
        <v>0</v>
      </c>
      <c r="R166" s="71">
        <f t="shared" si="54"/>
        <v>0</v>
      </c>
      <c r="S166" s="71">
        <f t="shared" si="55"/>
        <v>0</v>
      </c>
      <c r="T166" s="89">
        <f t="shared" si="48"/>
        <v>0</v>
      </c>
      <c r="U166" s="96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7">
        <f>IF(ISNA(VLOOKUP($C166,ИД!$A$2:$J$11,10,0)),0,VLOOKUP($C166,ИД!$A$2:$J$11,10,0))</f>
        <v>0</v>
      </c>
      <c r="Y166" s="100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1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6"/>
      <c r="B167" s="13"/>
      <c r="C167" s="13"/>
      <c r="D167" s="63">
        <f>IF(ISNA(VLOOKUP($C167,ИД!$A$2:$D$11,2,0)),0,VLOOKUP($C167,ИД!$A$2:$D$11,2,0))</f>
        <v>0</v>
      </c>
      <c r="E167" s="63">
        <f>IF(ISNA(VLOOKUP($C167,ИД!$A$2:$D$11,2,0)),0,VLOOKUP($C167,ИД!$A$2:$D$11,3,0))</f>
        <v>0</v>
      </c>
      <c r="F167" s="63">
        <f>IF(ISNA(VLOOKUP($C167,ИД!$A$2:$D$11,2,0)),0,VLOOKUP($C167,ИД!$A$2:$D$11,4,0))</f>
        <v>0</v>
      </c>
      <c r="G167" s="11">
        <v>9</v>
      </c>
      <c r="H167" s="72"/>
      <c r="I167" s="72"/>
      <c r="J167" s="72"/>
      <c r="K167" s="14"/>
      <c r="L167" s="70">
        <f t="shared" si="44"/>
        <v>0</v>
      </c>
      <c r="M167" s="107">
        <f t="shared" si="47"/>
        <v>0</v>
      </c>
      <c r="N167" s="88">
        <f t="shared" si="45"/>
        <v>0</v>
      </c>
      <c r="O167" s="64">
        <f>IF(ISNA(VLOOKUP($C167,ИД!$A$2:$I$11,8,0)),0,VLOOKUP($C167,ИД!$A$2:$I$11,8,0))</f>
        <v>0</v>
      </c>
      <c r="P167" s="65">
        <f>IF(ISNA(VLOOKUP($C167,ИД!$A$2:$I$11,9,0)),0,VLOOKUP($C167,ИД!$A$2:$I$11,9,0))</f>
        <v>0</v>
      </c>
      <c r="Q167" s="65">
        <f t="shared" si="53"/>
        <v>0</v>
      </c>
      <c r="R167" s="71">
        <f t="shared" si="54"/>
        <v>0</v>
      </c>
      <c r="S167" s="71">
        <f t="shared" si="55"/>
        <v>0</v>
      </c>
      <c r="T167" s="89">
        <f t="shared" si="48"/>
        <v>0</v>
      </c>
      <c r="U167" s="96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7">
        <f>IF(ISNA(VLOOKUP($C167,ИД!$A$2:$J$11,10,0)),0,VLOOKUP($C167,ИД!$A$2:$J$11,10,0))</f>
        <v>0</v>
      </c>
      <c r="Y167" s="100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1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6"/>
      <c r="B168" s="13"/>
      <c r="C168" s="13"/>
      <c r="D168" s="63">
        <f>IF(ISNA(VLOOKUP($C168,ИД!$A$2:$D$11,2,0)),0,VLOOKUP($C168,ИД!$A$2:$D$11,2,0))</f>
        <v>0</v>
      </c>
      <c r="E168" s="63">
        <f>IF(ISNA(VLOOKUP($C168,ИД!$A$2:$D$11,2,0)),0,VLOOKUP($C168,ИД!$A$2:$D$11,3,0))</f>
        <v>0</v>
      </c>
      <c r="F168" s="63">
        <f>IF(ISNA(VLOOKUP($C168,ИД!$A$2:$D$11,2,0)),0,VLOOKUP($C168,ИД!$A$2:$D$11,4,0))</f>
        <v>0</v>
      </c>
      <c r="G168" s="11">
        <v>10</v>
      </c>
      <c r="H168" s="72"/>
      <c r="I168" s="72"/>
      <c r="J168" s="72"/>
      <c r="K168" s="14"/>
      <c r="L168" s="70">
        <f t="shared" si="44"/>
        <v>0</v>
      </c>
      <c r="M168" s="107">
        <f t="shared" si="47"/>
        <v>0</v>
      </c>
      <c r="N168" s="88">
        <f t="shared" si="45"/>
        <v>0</v>
      </c>
      <c r="O168" s="64">
        <f>IF(ISNA(VLOOKUP($C168,ИД!$A$2:$I$11,8,0)),0,VLOOKUP($C168,ИД!$A$2:$I$11,8,0))</f>
        <v>0</v>
      </c>
      <c r="P168" s="65">
        <f>IF(ISNA(VLOOKUP($C168,ИД!$A$2:$I$11,9,0)),0,VLOOKUP($C168,ИД!$A$2:$I$11,9,0))</f>
        <v>0</v>
      </c>
      <c r="Q168" s="65">
        <f t="shared" si="53"/>
        <v>0</v>
      </c>
      <c r="R168" s="71">
        <f t="shared" si="54"/>
        <v>0</v>
      </c>
      <c r="S168" s="71">
        <f t="shared" si="55"/>
        <v>0</v>
      </c>
      <c r="T168" s="89">
        <f t="shared" si="48"/>
        <v>0</v>
      </c>
      <c r="U168" s="96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7">
        <f>IF(ISNA(VLOOKUP($C168,ИД!$A$2:$J$11,10,0)),0,VLOOKUP($C168,ИД!$A$2:$J$11,10,0))</f>
        <v>0</v>
      </c>
      <c r="Y168" s="100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1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8"/>
      <c r="B169" s="13"/>
      <c r="C169" s="13"/>
      <c r="D169" s="63">
        <f>IF(ISNA(VLOOKUP($C169,ИД!$A$2:$D$11,2,0)),0,VLOOKUP($C169,ИД!$A$2:$D$11,2,0))</f>
        <v>0</v>
      </c>
      <c r="E169" s="63">
        <f>IF(ISNA(VLOOKUP($C169,ИД!$A$2:$D$11,2,0)),0,VLOOKUP($C169,ИД!$A$2:$D$11,3,0))</f>
        <v>0</v>
      </c>
      <c r="F169" s="63">
        <f>IF(ISNA(VLOOKUP($C169,ИД!$A$2:$D$11,2,0)),0,VLOOKUP($C169,ИД!$A$2:$D$11,4,0))</f>
        <v>0</v>
      </c>
      <c r="G169" s="11">
        <v>11</v>
      </c>
      <c r="H169" s="72"/>
      <c r="I169" s="72"/>
      <c r="J169" s="72"/>
      <c r="K169" s="14"/>
      <c r="L169" s="70">
        <f t="shared" si="44"/>
        <v>0</v>
      </c>
      <c r="M169" s="107">
        <f t="shared" si="47"/>
        <v>0</v>
      </c>
      <c r="N169" s="88">
        <f t="shared" si="45"/>
        <v>0</v>
      </c>
      <c r="O169" s="64">
        <f>IF(ISNA(VLOOKUP($C169,ИД!$A$2:$I$11,8,0)),0,VLOOKUP($C169,ИД!$A$2:$I$11,8,0))</f>
        <v>0</v>
      </c>
      <c r="P169" s="65">
        <f>IF(ISNA(VLOOKUP($C169,ИД!$A$2:$I$11,9,0)),0,VLOOKUP($C169,ИД!$A$2:$I$11,9,0))</f>
        <v>0</v>
      </c>
      <c r="Q169" s="65">
        <f t="shared" si="53"/>
        <v>0</v>
      </c>
      <c r="R169" s="71">
        <f t="shared" si="54"/>
        <v>0</v>
      </c>
      <c r="S169" s="71">
        <f t="shared" si="55"/>
        <v>0</v>
      </c>
      <c r="T169" s="89">
        <f t="shared" si="48"/>
        <v>0</v>
      </c>
      <c r="U169" s="96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7">
        <f>IF(ISNA(VLOOKUP($C169,ИД!$A$2:$J$11,10,0)),0,VLOOKUP($C169,ИД!$A$2:$J$11,10,0))</f>
        <v>0</v>
      </c>
      <c r="Y169" s="100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1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6"/>
      <c r="B170" s="13"/>
      <c r="C170" s="13"/>
      <c r="D170" s="63">
        <f>IF(ISNA(VLOOKUP($C170,ИД!$A$2:$D$11,2,0)),0,VLOOKUP($C170,ИД!$A$2:$D$11,2,0))</f>
        <v>0</v>
      </c>
      <c r="E170" s="63">
        <f>IF(ISNA(VLOOKUP($C170,ИД!$A$2:$D$11,2,0)),0,VLOOKUP($C170,ИД!$A$2:$D$11,3,0))</f>
        <v>0</v>
      </c>
      <c r="F170" s="63">
        <f>IF(ISNA(VLOOKUP($C170,ИД!$A$2:$D$11,2,0)),0,VLOOKUP($C170,ИД!$A$2:$D$11,4,0))</f>
        <v>0</v>
      </c>
      <c r="G170" s="11">
        <v>12</v>
      </c>
      <c r="H170" s="72"/>
      <c r="I170" s="72"/>
      <c r="J170" s="72"/>
      <c r="K170" s="14"/>
      <c r="L170" s="70">
        <f t="shared" si="44"/>
        <v>0</v>
      </c>
      <c r="M170" s="107">
        <f t="shared" si="47"/>
        <v>0</v>
      </c>
      <c r="N170" s="88">
        <f t="shared" si="45"/>
        <v>0</v>
      </c>
      <c r="O170" s="64">
        <f>IF(ISNA(VLOOKUP($C170,ИД!$A$2:$I$11,8,0)),0,VLOOKUP($C170,ИД!$A$2:$I$11,8,0))</f>
        <v>0</v>
      </c>
      <c r="P170" s="65">
        <f>IF(ISNA(VLOOKUP($C170,ИД!$A$2:$I$11,9,0)),0,VLOOKUP($C170,ИД!$A$2:$I$11,9,0))</f>
        <v>0</v>
      </c>
      <c r="Q170" s="65">
        <f t="shared" si="53"/>
        <v>0</v>
      </c>
      <c r="R170" s="71">
        <f t="shared" si="54"/>
        <v>0</v>
      </c>
      <c r="S170" s="71">
        <f t="shared" si="55"/>
        <v>0</v>
      </c>
      <c r="T170" s="89">
        <f t="shared" si="48"/>
        <v>0</v>
      </c>
      <c r="U170" s="96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7">
        <f>IF(ISNA(VLOOKUP($C170,ИД!$A$2:$J$11,10,0)),0,VLOOKUP($C170,ИД!$A$2:$J$11,10,0))</f>
        <v>0</v>
      </c>
      <c r="Y170" s="100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1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6"/>
      <c r="B171" s="13"/>
      <c r="C171" s="13"/>
      <c r="D171" s="63">
        <f>IF(ISNA(VLOOKUP($C171,ИД!$A$2:$D$11,2,0)),0,VLOOKUP($C171,ИД!$A$2:$D$11,2,0))</f>
        <v>0</v>
      </c>
      <c r="E171" s="63">
        <f>IF(ISNA(VLOOKUP($C171,ИД!$A$2:$D$11,2,0)),0,VLOOKUP($C171,ИД!$A$2:$D$11,3,0))</f>
        <v>0</v>
      </c>
      <c r="F171" s="63">
        <f>IF(ISNA(VLOOKUP($C171,ИД!$A$2:$D$11,2,0)),0,VLOOKUP($C171,ИД!$A$2:$D$11,4,0))</f>
        <v>0</v>
      </c>
      <c r="G171" s="11">
        <v>13</v>
      </c>
      <c r="H171" s="72"/>
      <c r="I171" s="72"/>
      <c r="J171" s="72"/>
      <c r="K171" s="14"/>
      <c r="L171" s="70">
        <f t="shared" si="44"/>
        <v>0</v>
      </c>
      <c r="M171" s="107">
        <f t="shared" si="47"/>
        <v>0</v>
      </c>
      <c r="N171" s="88">
        <f t="shared" si="45"/>
        <v>0</v>
      </c>
      <c r="O171" s="64">
        <f>IF(ISNA(VLOOKUP($C171,ИД!$A$2:$I$11,8,0)),0,VLOOKUP($C171,ИД!$A$2:$I$11,8,0))</f>
        <v>0</v>
      </c>
      <c r="P171" s="65">
        <f>IF(ISNA(VLOOKUP($C171,ИД!$A$2:$I$11,9,0)),0,VLOOKUP($C171,ИД!$A$2:$I$11,9,0))</f>
        <v>0</v>
      </c>
      <c r="Q171" s="65">
        <f t="shared" si="53"/>
        <v>0</v>
      </c>
      <c r="R171" s="71">
        <f t="shared" si="54"/>
        <v>0</v>
      </c>
      <c r="S171" s="71">
        <f t="shared" si="55"/>
        <v>0</v>
      </c>
      <c r="T171" s="89">
        <f t="shared" si="48"/>
        <v>0</v>
      </c>
      <c r="U171" s="96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7">
        <f>IF(ISNA(VLOOKUP($C171,ИД!$A$2:$J$11,10,0)),0,VLOOKUP($C171,ИД!$A$2:$J$11,10,0))</f>
        <v>0</v>
      </c>
      <c r="Y171" s="100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1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8"/>
      <c r="B172" s="13"/>
      <c r="C172" s="13"/>
      <c r="D172" s="63">
        <f>IF(ISNA(VLOOKUP($C172,ИД!$A$2:$D$11,2,0)),0,VLOOKUP($C172,ИД!$A$2:$D$11,2,0))</f>
        <v>0</v>
      </c>
      <c r="E172" s="63">
        <f>IF(ISNA(VLOOKUP($C172,ИД!$A$2:$D$11,2,0)),0,VLOOKUP($C172,ИД!$A$2:$D$11,3,0))</f>
        <v>0</v>
      </c>
      <c r="F172" s="63">
        <f>IF(ISNA(VLOOKUP($C172,ИД!$A$2:$D$11,2,0)),0,VLOOKUP($C172,ИД!$A$2:$D$11,4,0))</f>
        <v>0</v>
      </c>
      <c r="G172" s="11">
        <v>14</v>
      </c>
      <c r="H172" s="72"/>
      <c r="I172" s="72"/>
      <c r="J172" s="72"/>
      <c r="K172" s="14"/>
      <c r="L172" s="70">
        <f t="shared" si="44"/>
        <v>0</v>
      </c>
      <c r="M172" s="107">
        <f t="shared" si="47"/>
        <v>0</v>
      </c>
      <c r="N172" s="88">
        <f t="shared" si="45"/>
        <v>0</v>
      </c>
      <c r="O172" s="64">
        <f>IF(ISNA(VLOOKUP($C172,ИД!$A$2:$I$11,8,0)),0,VLOOKUP($C172,ИД!$A$2:$I$11,8,0))</f>
        <v>0</v>
      </c>
      <c r="P172" s="65">
        <f>IF(ISNA(VLOOKUP($C172,ИД!$A$2:$I$11,9,0)),0,VLOOKUP($C172,ИД!$A$2:$I$11,9,0))</f>
        <v>0</v>
      </c>
      <c r="Q172" s="65">
        <f t="shared" si="53"/>
        <v>0</v>
      </c>
      <c r="R172" s="71">
        <f t="shared" si="54"/>
        <v>0</v>
      </c>
      <c r="S172" s="71">
        <f t="shared" si="55"/>
        <v>0</v>
      </c>
      <c r="T172" s="89">
        <f t="shared" si="48"/>
        <v>0</v>
      </c>
      <c r="U172" s="96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7">
        <f>IF(ISNA(VLOOKUP($C172,ИД!$A$2:$J$11,10,0)),0,VLOOKUP($C172,ИД!$A$2:$J$11,10,0))</f>
        <v>0</v>
      </c>
      <c r="Y172" s="100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1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8"/>
      <c r="B173" s="13"/>
      <c r="C173" s="13"/>
      <c r="D173" s="63">
        <f>IF(ISNA(VLOOKUP($C173,ИД!$A$2:$D$11,2,0)),0,VLOOKUP($C173,ИД!$A$2:$D$11,2,0))</f>
        <v>0</v>
      </c>
      <c r="E173" s="63">
        <f>IF(ISNA(VLOOKUP($C173,ИД!$A$2:$D$11,2,0)),0,VLOOKUP($C173,ИД!$A$2:$D$11,3,0))</f>
        <v>0</v>
      </c>
      <c r="F173" s="63">
        <f>IF(ISNA(VLOOKUP($C173,ИД!$A$2:$D$11,2,0)),0,VLOOKUP($C173,ИД!$A$2:$D$11,4,0))</f>
        <v>0</v>
      </c>
      <c r="G173" s="11">
        <v>15</v>
      </c>
      <c r="H173" s="72"/>
      <c r="I173" s="72"/>
      <c r="J173" s="72"/>
      <c r="K173" s="14"/>
      <c r="L173" s="70">
        <f t="shared" si="44"/>
        <v>0</v>
      </c>
      <c r="M173" s="107">
        <f t="shared" si="47"/>
        <v>0</v>
      </c>
      <c r="N173" s="88">
        <f t="shared" si="45"/>
        <v>0</v>
      </c>
      <c r="O173" s="64">
        <f>IF(ISNA(VLOOKUP($C173,ИД!$A$2:$I$11,8,0)),0,VLOOKUP($C173,ИД!$A$2:$I$11,8,0))</f>
        <v>0</v>
      </c>
      <c r="P173" s="65">
        <f>IF(ISNA(VLOOKUP($C173,ИД!$A$2:$I$11,9,0)),0,VLOOKUP($C173,ИД!$A$2:$I$11,9,0))</f>
        <v>0</v>
      </c>
      <c r="Q173" s="65">
        <f t="shared" si="53"/>
        <v>0</v>
      </c>
      <c r="R173" s="71">
        <f t="shared" si="54"/>
        <v>0</v>
      </c>
      <c r="S173" s="71">
        <f t="shared" si="55"/>
        <v>0</v>
      </c>
      <c r="T173" s="89">
        <f t="shared" si="48"/>
        <v>0</v>
      </c>
      <c r="U173" s="96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7">
        <f>IF(ISNA(VLOOKUP($C173,ИД!$A$2:$J$11,10,0)),0,VLOOKUP($C173,ИД!$A$2:$J$11,10,0))</f>
        <v>0</v>
      </c>
      <c r="Y173" s="100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1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09"/>
      <c r="B174" s="13"/>
      <c r="C174" s="13"/>
      <c r="D174" s="63">
        <f>IF(ISNA(VLOOKUP($C174,ИД!$A$2:$D$11,2,0)),0,VLOOKUP($C174,ИД!$A$2:$D$11,2,0))</f>
        <v>0</v>
      </c>
      <c r="E174" s="63">
        <f>IF(ISNA(VLOOKUP($C174,ИД!$A$2:$D$11,2,0)),0,VLOOKUP($C174,ИД!$A$2:$D$11,3,0))</f>
        <v>0</v>
      </c>
      <c r="F174" s="63">
        <f>IF(ISNA(VLOOKUP($C174,ИД!$A$2:$D$11,2,0)),0,VLOOKUP($C174,ИД!$A$2:$D$11,4,0))</f>
        <v>0</v>
      </c>
      <c r="G174" s="11">
        <v>16</v>
      </c>
      <c r="H174" s="72"/>
      <c r="I174" s="72"/>
      <c r="J174" s="72"/>
      <c r="K174" s="14"/>
      <c r="L174" s="70">
        <f t="shared" si="44"/>
        <v>0</v>
      </c>
      <c r="M174" s="107">
        <f t="shared" si="47"/>
        <v>0</v>
      </c>
      <c r="N174" s="88">
        <f t="shared" si="45"/>
        <v>0</v>
      </c>
      <c r="O174" s="64">
        <f>IF(ISNA(VLOOKUP($C174,ИД!$A$2:$I$11,8,0)),0,VLOOKUP($C174,ИД!$A$2:$I$11,8,0))</f>
        <v>0</v>
      </c>
      <c r="P174" s="65">
        <f>IF(ISNA(VLOOKUP($C174,ИД!$A$2:$I$11,9,0)),0,VLOOKUP($C174,ИД!$A$2:$I$11,9,0))</f>
        <v>0</v>
      </c>
      <c r="Q174" s="65">
        <f t="shared" si="53"/>
        <v>0</v>
      </c>
      <c r="R174" s="71">
        <f t="shared" si="54"/>
        <v>0</v>
      </c>
      <c r="S174" s="71">
        <f t="shared" si="55"/>
        <v>0</v>
      </c>
      <c r="T174" s="89">
        <f t="shared" si="48"/>
        <v>0</v>
      </c>
      <c r="U174" s="96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7">
        <f>IF(ISNA(VLOOKUP($C174,ИД!$A$2:$J$11,10,0)),0,VLOOKUP($C174,ИД!$A$2:$J$11,10,0))</f>
        <v>0</v>
      </c>
      <c r="Y174" s="100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1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09"/>
      <c r="B175" s="13"/>
      <c r="C175" s="13"/>
      <c r="D175" s="63">
        <f>IF(ISNA(VLOOKUP($C175,ИД!$A$2:$D$11,2,0)),0,VLOOKUP($C175,ИД!$A$2:$D$11,2,0))</f>
        <v>0</v>
      </c>
      <c r="E175" s="63">
        <f>IF(ISNA(VLOOKUP($C175,ИД!$A$2:$D$11,2,0)),0,VLOOKUP($C175,ИД!$A$2:$D$11,3,0))</f>
        <v>0</v>
      </c>
      <c r="F175" s="63">
        <f>IF(ISNA(VLOOKUP($C175,ИД!$A$2:$D$11,2,0)),0,VLOOKUP($C175,ИД!$A$2:$D$11,4,0))</f>
        <v>0</v>
      </c>
      <c r="G175" s="11">
        <v>17</v>
      </c>
      <c r="H175" s="72"/>
      <c r="I175" s="72"/>
      <c r="J175" s="72"/>
      <c r="K175" s="14"/>
      <c r="L175" s="70">
        <f t="shared" si="44"/>
        <v>0</v>
      </c>
      <c r="M175" s="107">
        <f t="shared" si="47"/>
        <v>0</v>
      </c>
      <c r="N175" s="88">
        <f t="shared" si="45"/>
        <v>0</v>
      </c>
      <c r="O175" s="64">
        <f>IF(ISNA(VLOOKUP($C175,ИД!$A$2:$I$11,8,0)),0,VLOOKUP($C175,ИД!$A$2:$I$11,8,0))</f>
        <v>0</v>
      </c>
      <c r="P175" s="65">
        <f>IF(ISNA(VLOOKUP($C175,ИД!$A$2:$I$11,9,0)),0,VLOOKUP($C175,ИД!$A$2:$I$11,9,0))</f>
        <v>0</v>
      </c>
      <c r="Q175" s="65">
        <f t="shared" si="53"/>
        <v>0</v>
      </c>
      <c r="R175" s="71">
        <f t="shared" si="54"/>
        <v>0</v>
      </c>
      <c r="S175" s="71">
        <f t="shared" si="55"/>
        <v>0</v>
      </c>
      <c r="T175" s="89">
        <f t="shared" si="48"/>
        <v>0</v>
      </c>
      <c r="U175" s="96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7">
        <f>IF(ISNA(VLOOKUP($C175,ИД!$A$2:$J$11,10,0)),0,VLOOKUP($C175,ИД!$A$2:$J$11,10,0))</f>
        <v>0</v>
      </c>
      <c r="Y175" s="100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1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09"/>
      <c r="B176" s="13"/>
      <c r="C176" s="13"/>
      <c r="D176" s="63">
        <f>IF(ISNA(VLOOKUP($C176,ИД!$A$2:$D$11,2,0)),0,VLOOKUP($C176,ИД!$A$2:$D$11,2,0))</f>
        <v>0</v>
      </c>
      <c r="E176" s="63">
        <f>IF(ISNA(VLOOKUP($C176,ИД!$A$2:$D$11,2,0)),0,VLOOKUP($C176,ИД!$A$2:$D$11,3,0))</f>
        <v>0</v>
      </c>
      <c r="F176" s="63">
        <f>IF(ISNA(VLOOKUP($C176,ИД!$A$2:$D$11,2,0)),0,VLOOKUP($C176,ИД!$A$2:$D$11,4,0))</f>
        <v>0</v>
      </c>
      <c r="G176" s="11">
        <v>17</v>
      </c>
      <c r="H176" s="72"/>
      <c r="I176" s="72"/>
      <c r="J176" s="72"/>
      <c r="K176" s="14"/>
      <c r="L176" s="70">
        <f t="shared" si="44"/>
        <v>0</v>
      </c>
      <c r="M176" s="107">
        <f t="shared" si="47"/>
        <v>0</v>
      </c>
      <c r="N176" s="88">
        <f t="shared" si="45"/>
        <v>0</v>
      </c>
      <c r="O176" s="64">
        <f>IF(ISNA(VLOOKUP($C176,ИД!$A$2:$I$11,8,0)),0,VLOOKUP($C176,ИД!$A$2:$I$11,8,0))</f>
        <v>0</v>
      </c>
      <c r="P176" s="65">
        <f>IF(ISNA(VLOOKUP($C176,ИД!$A$2:$I$11,9,0)),0,VLOOKUP($C176,ИД!$A$2:$I$11,9,0))</f>
        <v>0</v>
      </c>
      <c r="Q176" s="65">
        <f t="shared" si="49"/>
        <v>0</v>
      </c>
      <c r="R176" s="71">
        <f t="shared" si="50"/>
        <v>0</v>
      </c>
      <c r="S176" s="71">
        <f t="shared" si="51"/>
        <v>0</v>
      </c>
      <c r="T176" s="89">
        <f t="shared" si="48"/>
        <v>0</v>
      </c>
      <c r="U176" s="96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7">
        <f>IF(ISNA(VLOOKUP($C176,ИД!$A$2:$J$11,10,0)),0,VLOOKUP($C176,ИД!$A$2:$J$11,10,0))</f>
        <v>0</v>
      </c>
      <c r="Y176" s="100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1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09"/>
      <c r="B177" s="13"/>
      <c r="C177" s="13"/>
      <c r="D177" s="63">
        <f>IF(ISNA(VLOOKUP($C177,ИД!$A$2:$D$11,2,0)),0,VLOOKUP($C177,ИД!$A$2:$D$11,2,0))</f>
        <v>0</v>
      </c>
      <c r="E177" s="63">
        <f>IF(ISNA(VLOOKUP($C177,ИД!$A$2:$D$11,2,0)),0,VLOOKUP($C177,ИД!$A$2:$D$11,3,0))</f>
        <v>0</v>
      </c>
      <c r="F177" s="63">
        <f>IF(ISNA(VLOOKUP($C177,ИД!$A$2:$D$11,2,0)),0,VLOOKUP($C177,ИД!$A$2:$D$11,4,0))</f>
        <v>0</v>
      </c>
      <c r="G177" s="11">
        <v>18</v>
      </c>
      <c r="H177" s="72"/>
      <c r="I177" s="72"/>
      <c r="J177" s="72"/>
      <c r="K177" s="14"/>
      <c r="L177" s="70">
        <f t="shared" si="44"/>
        <v>0</v>
      </c>
      <c r="M177" s="107">
        <f t="shared" si="47"/>
        <v>0</v>
      </c>
      <c r="N177" s="88">
        <f t="shared" si="45"/>
        <v>0</v>
      </c>
      <c r="O177" s="64">
        <f>IF(ISNA(VLOOKUP($C177,ИД!$A$2:$I$11,8,0)),0,VLOOKUP($C177,ИД!$A$2:$I$11,8,0))</f>
        <v>0</v>
      </c>
      <c r="P177" s="65">
        <f>IF(ISNA(VLOOKUP($C177,ИД!$A$2:$I$11,9,0)),0,VLOOKUP($C177,ИД!$A$2:$I$11,9,0))</f>
        <v>0</v>
      </c>
      <c r="Q177" s="65">
        <f t="shared" si="49"/>
        <v>0</v>
      </c>
      <c r="R177" s="71">
        <f t="shared" si="50"/>
        <v>0</v>
      </c>
      <c r="S177" s="71">
        <f t="shared" si="51"/>
        <v>0</v>
      </c>
      <c r="T177" s="89">
        <f t="shared" si="48"/>
        <v>0</v>
      </c>
      <c r="U177" s="96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7">
        <f>IF(ISNA(VLOOKUP($C177,ИД!$A$2:$J$11,10,0)),0,VLOOKUP($C177,ИД!$A$2:$J$11,10,0))</f>
        <v>0</v>
      </c>
      <c r="Y177" s="100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1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09"/>
      <c r="B178" s="13"/>
      <c r="C178" s="13"/>
      <c r="D178" s="63">
        <f>IF(ISNA(VLOOKUP($C178,ИД!$A$2:$D$11,2,0)),0,VLOOKUP($C178,ИД!$A$2:$D$11,2,0))</f>
        <v>0</v>
      </c>
      <c r="E178" s="63">
        <f>IF(ISNA(VLOOKUP($C178,ИД!$A$2:$D$11,2,0)),0,VLOOKUP($C178,ИД!$A$2:$D$11,3,0))</f>
        <v>0</v>
      </c>
      <c r="F178" s="63">
        <f>IF(ISNA(VLOOKUP($C178,ИД!$A$2:$D$11,2,0)),0,VLOOKUP($C178,ИД!$A$2:$D$11,4,0))</f>
        <v>0</v>
      </c>
      <c r="G178" s="11">
        <v>19</v>
      </c>
      <c r="H178" s="72"/>
      <c r="I178" s="72"/>
      <c r="J178" s="72"/>
      <c r="K178" s="14"/>
      <c r="L178" s="70">
        <f t="shared" si="44"/>
        <v>0</v>
      </c>
      <c r="M178" s="107">
        <f t="shared" si="47"/>
        <v>0</v>
      </c>
      <c r="N178" s="88">
        <f t="shared" si="45"/>
        <v>0</v>
      </c>
      <c r="O178" s="64">
        <f>IF(ISNA(VLOOKUP($C178,ИД!$A$2:$I$11,8,0)),0,VLOOKUP($C178,ИД!$A$2:$I$11,8,0))</f>
        <v>0</v>
      </c>
      <c r="P178" s="65">
        <f>IF(ISNA(VLOOKUP($C178,ИД!$A$2:$I$11,9,0)),0,VLOOKUP($C178,ИД!$A$2:$I$11,9,0))</f>
        <v>0</v>
      </c>
      <c r="Q178" s="65">
        <f t="shared" ref="Q178:Q189" si="59">K178</f>
        <v>0</v>
      </c>
      <c r="R178" s="71">
        <f t="shared" ref="R178:R189" si="60">P178*N178*Q178/1000</f>
        <v>0</v>
      </c>
      <c r="S178" s="71">
        <f t="shared" ref="S178:S189" si="61">L178-R178</f>
        <v>0</v>
      </c>
      <c r="T178" s="89">
        <f t="shared" si="48"/>
        <v>0</v>
      </c>
      <c r="U178" s="96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7">
        <f>IF(ISNA(VLOOKUP($C178,ИД!$A$2:$J$11,10,0)),0,VLOOKUP($C178,ИД!$A$2:$J$11,10,0))</f>
        <v>0</v>
      </c>
      <c r="Y178" s="100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1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09"/>
      <c r="B179" s="13"/>
      <c r="C179" s="13"/>
      <c r="D179" s="63">
        <f>IF(ISNA(VLOOKUP($C179,ИД!$A$2:$D$11,2,0)),0,VLOOKUP($C179,ИД!$A$2:$D$11,2,0))</f>
        <v>0</v>
      </c>
      <c r="E179" s="63">
        <f>IF(ISNA(VLOOKUP($C179,ИД!$A$2:$D$11,2,0)),0,VLOOKUP($C179,ИД!$A$2:$D$11,3,0))</f>
        <v>0</v>
      </c>
      <c r="F179" s="63">
        <f>IF(ISNA(VLOOKUP($C179,ИД!$A$2:$D$11,2,0)),0,VLOOKUP($C179,ИД!$A$2:$D$11,4,0))</f>
        <v>0</v>
      </c>
      <c r="G179" s="11">
        <v>20</v>
      </c>
      <c r="H179" s="72"/>
      <c r="I179" s="72"/>
      <c r="J179" s="72"/>
      <c r="K179" s="14"/>
      <c r="L179" s="70">
        <f t="shared" si="44"/>
        <v>0</v>
      </c>
      <c r="M179" s="107">
        <f t="shared" ref="M179:M206" si="65">L179*$B$221</f>
        <v>0</v>
      </c>
      <c r="N179" s="88">
        <f t="shared" si="45"/>
        <v>0</v>
      </c>
      <c r="O179" s="64">
        <f>IF(ISNA(VLOOKUP($C179,ИД!$A$2:$I$11,8,0)),0,VLOOKUP($C179,ИД!$A$2:$I$11,8,0))</f>
        <v>0</v>
      </c>
      <c r="P179" s="65">
        <f>IF(ISNA(VLOOKUP($C179,ИД!$A$2:$I$11,9,0)),0,VLOOKUP($C179,ИД!$A$2:$I$11,9,0))</f>
        <v>0</v>
      </c>
      <c r="Q179" s="65">
        <f t="shared" si="59"/>
        <v>0</v>
      </c>
      <c r="R179" s="71">
        <f t="shared" si="60"/>
        <v>0</v>
      </c>
      <c r="S179" s="71">
        <f t="shared" si="61"/>
        <v>0</v>
      </c>
      <c r="T179" s="89">
        <f t="shared" ref="T179:T206" si="66">S179*$B$221</f>
        <v>0</v>
      </c>
      <c r="U179" s="96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7">
        <f>IF(ISNA(VLOOKUP($C179,ИД!$A$2:$J$11,10,0)),0,VLOOKUP($C179,ИД!$A$2:$J$11,10,0))</f>
        <v>0</v>
      </c>
      <c r="Y179" s="100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1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09"/>
      <c r="B180" s="13"/>
      <c r="C180" s="13"/>
      <c r="D180" s="63">
        <f>IF(ISNA(VLOOKUP($C180,ИД!$A$2:$D$11,2,0)),0,VLOOKUP($C180,ИД!$A$2:$D$11,2,0))</f>
        <v>0</v>
      </c>
      <c r="E180" s="63">
        <f>IF(ISNA(VLOOKUP($C180,ИД!$A$2:$D$11,2,0)),0,VLOOKUP($C180,ИД!$A$2:$D$11,3,0))</f>
        <v>0</v>
      </c>
      <c r="F180" s="63">
        <f>IF(ISNA(VLOOKUP($C180,ИД!$A$2:$D$11,2,0)),0,VLOOKUP($C180,ИД!$A$2:$D$11,4,0))</f>
        <v>0</v>
      </c>
      <c r="G180" s="11">
        <v>21</v>
      </c>
      <c r="H180" s="72"/>
      <c r="I180" s="72"/>
      <c r="J180" s="72"/>
      <c r="K180" s="14"/>
      <c r="L180" s="70">
        <f t="shared" si="44"/>
        <v>0</v>
      </c>
      <c r="M180" s="107">
        <f t="shared" si="65"/>
        <v>0</v>
      </c>
      <c r="N180" s="88">
        <f t="shared" si="45"/>
        <v>0</v>
      </c>
      <c r="O180" s="64">
        <f>IF(ISNA(VLOOKUP($C180,ИД!$A$2:$I$11,8,0)),0,VLOOKUP($C180,ИД!$A$2:$I$11,8,0))</f>
        <v>0</v>
      </c>
      <c r="P180" s="65">
        <f>IF(ISNA(VLOOKUP($C180,ИД!$A$2:$I$11,9,0)),0,VLOOKUP($C180,ИД!$A$2:$I$11,9,0))</f>
        <v>0</v>
      </c>
      <c r="Q180" s="65">
        <f t="shared" si="59"/>
        <v>0</v>
      </c>
      <c r="R180" s="71">
        <f t="shared" si="60"/>
        <v>0</v>
      </c>
      <c r="S180" s="71">
        <f t="shared" si="61"/>
        <v>0</v>
      </c>
      <c r="T180" s="89">
        <f t="shared" si="66"/>
        <v>0</v>
      </c>
      <c r="U180" s="96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7">
        <f>IF(ISNA(VLOOKUP($C180,ИД!$A$2:$J$11,10,0)),0,VLOOKUP($C180,ИД!$A$2:$J$11,10,0))</f>
        <v>0</v>
      </c>
      <c r="Y180" s="100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1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09"/>
      <c r="B181" s="13"/>
      <c r="C181" s="13"/>
      <c r="D181" s="63">
        <f>IF(ISNA(VLOOKUP($C181,ИД!$A$2:$D$11,2,0)),0,VLOOKUP($C181,ИД!$A$2:$D$11,2,0))</f>
        <v>0</v>
      </c>
      <c r="E181" s="63">
        <f>IF(ISNA(VLOOKUP($C181,ИД!$A$2:$D$11,2,0)),0,VLOOKUP($C181,ИД!$A$2:$D$11,3,0))</f>
        <v>0</v>
      </c>
      <c r="F181" s="63">
        <f>IF(ISNA(VLOOKUP($C181,ИД!$A$2:$D$11,2,0)),0,VLOOKUP($C181,ИД!$A$2:$D$11,4,0))</f>
        <v>0</v>
      </c>
      <c r="G181" s="11">
        <v>19</v>
      </c>
      <c r="H181" s="72"/>
      <c r="I181" s="72"/>
      <c r="J181" s="72"/>
      <c r="K181" s="14"/>
      <c r="L181" s="70">
        <f t="shared" si="44"/>
        <v>0</v>
      </c>
      <c r="M181" s="107">
        <f t="shared" si="65"/>
        <v>0</v>
      </c>
      <c r="N181" s="88">
        <f t="shared" si="45"/>
        <v>0</v>
      </c>
      <c r="O181" s="64">
        <f>IF(ISNA(VLOOKUP($C181,ИД!$A$2:$I$11,8,0)),0,VLOOKUP($C181,ИД!$A$2:$I$11,8,0))</f>
        <v>0</v>
      </c>
      <c r="P181" s="65">
        <f>IF(ISNA(VLOOKUP($C181,ИД!$A$2:$I$11,9,0)),0,VLOOKUP($C181,ИД!$A$2:$I$11,9,0))</f>
        <v>0</v>
      </c>
      <c r="Q181" s="65">
        <f t="shared" si="59"/>
        <v>0</v>
      </c>
      <c r="R181" s="71">
        <f t="shared" si="60"/>
        <v>0</v>
      </c>
      <c r="S181" s="71">
        <f t="shared" si="61"/>
        <v>0</v>
      </c>
      <c r="T181" s="89">
        <f t="shared" si="66"/>
        <v>0</v>
      </c>
      <c r="U181" s="96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7">
        <f>IF(ISNA(VLOOKUP($C181,ИД!$A$2:$J$11,10,0)),0,VLOOKUP($C181,ИД!$A$2:$J$11,10,0))</f>
        <v>0</v>
      </c>
      <c r="Y181" s="100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1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09"/>
      <c r="B182" s="13"/>
      <c r="C182" s="13"/>
      <c r="D182" s="63">
        <f>IF(ISNA(VLOOKUP($C182,ИД!$A$2:$D$11,2,0)),0,VLOOKUP($C182,ИД!$A$2:$D$11,2,0))</f>
        <v>0</v>
      </c>
      <c r="E182" s="63">
        <f>IF(ISNA(VLOOKUP($C182,ИД!$A$2:$D$11,2,0)),0,VLOOKUP($C182,ИД!$A$2:$D$11,3,0))</f>
        <v>0</v>
      </c>
      <c r="F182" s="63">
        <f>IF(ISNA(VLOOKUP($C182,ИД!$A$2:$D$11,2,0)),0,VLOOKUP($C182,ИД!$A$2:$D$11,4,0))</f>
        <v>0</v>
      </c>
      <c r="G182" s="11">
        <v>20</v>
      </c>
      <c r="H182" s="72"/>
      <c r="I182" s="72"/>
      <c r="J182" s="72"/>
      <c r="K182" s="14"/>
      <c r="L182" s="70">
        <f t="shared" si="44"/>
        <v>0</v>
      </c>
      <c r="M182" s="107">
        <f t="shared" si="65"/>
        <v>0</v>
      </c>
      <c r="N182" s="88">
        <f t="shared" si="45"/>
        <v>0</v>
      </c>
      <c r="O182" s="64">
        <f>IF(ISNA(VLOOKUP($C182,ИД!$A$2:$I$11,8,0)),0,VLOOKUP($C182,ИД!$A$2:$I$11,8,0))</f>
        <v>0</v>
      </c>
      <c r="P182" s="65">
        <f>IF(ISNA(VLOOKUP($C182,ИД!$A$2:$I$11,9,0)),0,VLOOKUP($C182,ИД!$A$2:$I$11,9,0))</f>
        <v>0</v>
      </c>
      <c r="Q182" s="65">
        <f t="shared" si="59"/>
        <v>0</v>
      </c>
      <c r="R182" s="71">
        <f t="shared" si="60"/>
        <v>0</v>
      </c>
      <c r="S182" s="71">
        <f t="shared" si="61"/>
        <v>0</v>
      </c>
      <c r="T182" s="89">
        <f t="shared" si="66"/>
        <v>0</v>
      </c>
      <c r="U182" s="96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7">
        <f>IF(ISNA(VLOOKUP($C182,ИД!$A$2:$J$11,10,0)),0,VLOOKUP($C182,ИД!$A$2:$J$11,10,0))</f>
        <v>0</v>
      </c>
      <c r="Y182" s="100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1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09"/>
      <c r="B183" s="13"/>
      <c r="C183" s="13"/>
      <c r="D183" s="63">
        <f>IF(ISNA(VLOOKUP($C183,ИД!$A$2:$D$11,2,0)),0,VLOOKUP($C183,ИД!$A$2:$D$11,2,0))</f>
        <v>0</v>
      </c>
      <c r="E183" s="63">
        <f>IF(ISNA(VLOOKUP($C183,ИД!$A$2:$D$11,2,0)),0,VLOOKUP($C183,ИД!$A$2:$D$11,3,0))</f>
        <v>0</v>
      </c>
      <c r="F183" s="63">
        <f>IF(ISNA(VLOOKUP($C183,ИД!$A$2:$D$11,2,0)),0,VLOOKUP($C183,ИД!$A$2:$D$11,4,0))</f>
        <v>0</v>
      </c>
      <c r="G183" s="11">
        <v>21</v>
      </c>
      <c r="H183" s="72"/>
      <c r="I183" s="72"/>
      <c r="J183" s="72"/>
      <c r="K183" s="14"/>
      <c r="L183" s="70">
        <f t="shared" si="44"/>
        <v>0</v>
      </c>
      <c r="M183" s="107">
        <f t="shared" si="65"/>
        <v>0</v>
      </c>
      <c r="N183" s="88">
        <f t="shared" si="45"/>
        <v>0</v>
      </c>
      <c r="O183" s="64">
        <f>IF(ISNA(VLOOKUP($C183,ИД!$A$2:$I$11,8,0)),0,VLOOKUP($C183,ИД!$A$2:$I$11,8,0))</f>
        <v>0</v>
      </c>
      <c r="P183" s="65">
        <f>IF(ISNA(VLOOKUP($C183,ИД!$A$2:$I$11,9,0)),0,VLOOKUP($C183,ИД!$A$2:$I$11,9,0))</f>
        <v>0</v>
      </c>
      <c r="Q183" s="65">
        <f t="shared" si="59"/>
        <v>0</v>
      </c>
      <c r="R183" s="71">
        <f t="shared" si="60"/>
        <v>0</v>
      </c>
      <c r="S183" s="71">
        <f t="shared" si="61"/>
        <v>0</v>
      </c>
      <c r="T183" s="89">
        <f t="shared" si="66"/>
        <v>0</v>
      </c>
      <c r="U183" s="96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7">
        <f>IF(ISNA(VLOOKUP($C183,ИД!$A$2:$J$11,10,0)),0,VLOOKUP($C183,ИД!$A$2:$J$11,10,0))</f>
        <v>0</v>
      </c>
      <c r="Y183" s="100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1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09"/>
      <c r="B184" s="13"/>
      <c r="C184" s="13"/>
      <c r="D184" s="63">
        <f>IF(ISNA(VLOOKUP($C184,ИД!$A$2:$D$11,2,0)),0,VLOOKUP($C184,ИД!$A$2:$D$11,2,0))</f>
        <v>0</v>
      </c>
      <c r="E184" s="63">
        <f>IF(ISNA(VLOOKUP($C184,ИД!$A$2:$D$11,2,0)),0,VLOOKUP($C184,ИД!$A$2:$D$11,3,0))</f>
        <v>0</v>
      </c>
      <c r="F184" s="63">
        <f>IF(ISNA(VLOOKUP($C184,ИД!$A$2:$D$11,2,0)),0,VLOOKUP($C184,ИД!$A$2:$D$11,4,0))</f>
        <v>0</v>
      </c>
      <c r="G184" s="11">
        <v>19</v>
      </c>
      <c r="H184" s="72"/>
      <c r="I184" s="72"/>
      <c r="J184" s="72"/>
      <c r="K184" s="14"/>
      <c r="L184" s="70">
        <f t="shared" si="44"/>
        <v>0</v>
      </c>
      <c r="M184" s="107">
        <f t="shared" si="65"/>
        <v>0</v>
      </c>
      <c r="N184" s="88">
        <f t="shared" si="45"/>
        <v>0</v>
      </c>
      <c r="O184" s="64">
        <f>IF(ISNA(VLOOKUP($C184,ИД!$A$2:$I$11,8,0)),0,VLOOKUP($C184,ИД!$A$2:$I$11,8,0))</f>
        <v>0</v>
      </c>
      <c r="P184" s="65">
        <f>IF(ISNA(VLOOKUP($C184,ИД!$A$2:$I$11,9,0)),0,VLOOKUP($C184,ИД!$A$2:$I$11,9,0))</f>
        <v>0</v>
      </c>
      <c r="Q184" s="65">
        <f t="shared" si="59"/>
        <v>0</v>
      </c>
      <c r="R184" s="71">
        <f t="shared" si="60"/>
        <v>0</v>
      </c>
      <c r="S184" s="71">
        <f t="shared" si="61"/>
        <v>0</v>
      </c>
      <c r="T184" s="89">
        <f t="shared" si="66"/>
        <v>0</v>
      </c>
      <c r="U184" s="96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7">
        <f>IF(ISNA(VLOOKUP($C184,ИД!$A$2:$J$11,10,0)),0,VLOOKUP($C184,ИД!$A$2:$J$11,10,0))</f>
        <v>0</v>
      </c>
      <c r="Y184" s="100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1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09"/>
      <c r="B185" s="13"/>
      <c r="C185" s="13"/>
      <c r="D185" s="63">
        <f>IF(ISNA(VLOOKUP($C185,ИД!$A$2:$D$11,2,0)),0,VLOOKUP($C185,ИД!$A$2:$D$11,2,0))</f>
        <v>0</v>
      </c>
      <c r="E185" s="63">
        <f>IF(ISNA(VLOOKUP($C185,ИД!$A$2:$D$11,2,0)),0,VLOOKUP($C185,ИД!$A$2:$D$11,3,0))</f>
        <v>0</v>
      </c>
      <c r="F185" s="63">
        <f>IF(ISNA(VLOOKUP($C185,ИД!$A$2:$D$11,2,0)),0,VLOOKUP($C185,ИД!$A$2:$D$11,4,0))</f>
        <v>0</v>
      </c>
      <c r="G185" s="11">
        <v>20</v>
      </c>
      <c r="H185" s="72"/>
      <c r="I185" s="72"/>
      <c r="J185" s="72"/>
      <c r="K185" s="14"/>
      <c r="L185" s="70">
        <f t="shared" si="44"/>
        <v>0</v>
      </c>
      <c r="M185" s="107">
        <f t="shared" si="65"/>
        <v>0</v>
      </c>
      <c r="N185" s="88">
        <f t="shared" si="45"/>
        <v>0</v>
      </c>
      <c r="O185" s="64">
        <f>IF(ISNA(VLOOKUP($C185,ИД!$A$2:$I$11,8,0)),0,VLOOKUP($C185,ИД!$A$2:$I$11,8,0))</f>
        <v>0</v>
      </c>
      <c r="P185" s="65">
        <f>IF(ISNA(VLOOKUP($C185,ИД!$A$2:$I$11,9,0)),0,VLOOKUP($C185,ИД!$A$2:$I$11,9,0))</f>
        <v>0</v>
      </c>
      <c r="Q185" s="65">
        <f t="shared" si="59"/>
        <v>0</v>
      </c>
      <c r="R185" s="71">
        <f t="shared" si="60"/>
        <v>0</v>
      </c>
      <c r="S185" s="71">
        <f t="shared" si="61"/>
        <v>0</v>
      </c>
      <c r="T185" s="89">
        <f t="shared" si="66"/>
        <v>0</v>
      </c>
      <c r="U185" s="96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7">
        <f>IF(ISNA(VLOOKUP($C185,ИД!$A$2:$J$11,10,0)),0,VLOOKUP($C185,ИД!$A$2:$J$11,10,0))</f>
        <v>0</v>
      </c>
      <c r="Y185" s="100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1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09"/>
      <c r="B186" s="13"/>
      <c r="C186" s="13"/>
      <c r="D186" s="63">
        <f>IF(ISNA(VLOOKUP($C186,ИД!$A$2:$D$11,2,0)),0,VLOOKUP($C186,ИД!$A$2:$D$11,2,0))</f>
        <v>0</v>
      </c>
      <c r="E186" s="63">
        <f>IF(ISNA(VLOOKUP($C186,ИД!$A$2:$D$11,2,0)),0,VLOOKUP($C186,ИД!$A$2:$D$11,3,0))</f>
        <v>0</v>
      </c>
      <c r="F186" s="63">
        <f>IF(ISNA(VLOOKUP($C186,ИД!$A$2:$D$11,2,0)),0,VLOOKUP($C186,ИД!$A$2:$D$11,4,0))</f>
        <v>0</v>
      </c>
      <c r="G186" s="11">
        <v>21</v>
      </c>
      <c r="H186" s="72"/>
      <c r="I186" s="72"/>
      <c r="J186" s="72"/>
      <c r="K186" s="14"/>
      <c r="L186" s="70">
        <f t="shared" si="44"/>
        <v>0</v>
      </c>
      <c r="M186" s="107">
        <f t="shared" si="65"/>
        <v>0</v>
      </c>
      <c r="N186" s="88">
        <f t="shared" si="45"/>
        <v>0</v>
      </c>
      <c r="O186" s="64">
        <f>IF(ISNA(VLOOKUP($C186,ИД!$A$2:$I$11,8,0)),0,VLOOKUP($C186,ИД!$A$2:$I$11,8,0))</f>
        <v>0</v>
      </c>
      <c r="P186" s="65">
        <f>IF(ISNA(VLOOKUP($C186,ИД!$A$2:$I$11,9,0)),0,VLOOKUP($C186,ИД!$A$2:$I$11,9,0))</f>
        <v>0</v>
      </c>
      <c r="Q186" s="65">
        <f t="shared" si="59"/>
        <v>0</v>
      </c>
      <c r="R186" s="71">
        <f t="shared" si="60"/>
        <v>0</v>
      </c>
      <c r="S186" s="71">
        <f t="shared" si="61"/>
        <v>0</v>
      </c>
      <c r="T186" s="89">
        <f t="shared" si="66"/>
        <v>0</v>
      </c>
      <c r="U186" s="96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7">
        <f>IF(ISNA(VLOOKUP($C186,ИД!$A$2:$J$11,10,0)),0,VLOOKUP($C186,ИД!$A$2:$J$11,10,0))</f>
        <v>0</v>
      </c>
      <c r="Y186" s="100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1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09"/>
      <c r="B187" s="13"/>
      <c r="C187" s="13"/>
      <c r="D187" s="63">
        <f>IF(ISNA(VLOOKUP($C187,ИД!$A$2:$D$11,2,0)),0,VLOOKUP($C187,ИД!$A$2:$D$11,2,0))</f>
        <v>0</v>
      </c>
      <c r="E187" s="63">
        <f>IF(ISNA(VLOOKUP($C187,ИД!$A$2:$D$11,2,0)),0,VLOOKUP($C187,ИД!$A$2:$D$11,3,0))</f>
        <v>0</v>
      </c>
      <c r="F187" s="63">
        <f>IF(ISNA(VLOOKUP($C187,ИД!$A$2:$D$11,2,0)),0,VLOOKUP($C187,ИД!$A$2:$D$11,4,0))</f>
        <v>0</v>
      </c>
      <c r="G187" s="11">
        <v>19</v>
      </c>
      <c r="H187" s="72"/>
      <c r="I187" s="72"/>
      <c r="J187" s="72"/>
      <c r="K187" s="14"/>
      <c r="L187" s="70">
        <f t="shared" si="44"/>
        <v>0</v>
      </c>
      <c r="M187" s="107">
        <f t="shared" si="65"/>
        <v>0</v>
      </c>
      <c r="N187" s="88">
        <f t="shared" si="45"/>
        <v>0</v>
      </c>
      <c r="O187" s="64">
        <f>IF(ISNA(VLOOKUP($C187,ИД!$A$2:$I$11,8,0)),0,VLOOKUP($C187,ИД!$A$2:$I$11,8,0))</f>
        <v>0</v>
      </c>
      <c r="P187" s="65">
        <f>IF(ISNA(VLOOKUP($C187,ИД!$A$2:$I$11,9,0)),0,VLOOKUP($C187,ИД!$A$2:$I$11,9,0))</f>
        <v>0</v>
      </c>
      <c r="Q187" s="65">
        <f t="shared" si="59"/>
        <v>0</v>
      </c>
      <c r="R187" s="71">
        <f t="shared" si="60"/>
        <v>0</v>
      </c>
      <c r="S187" s="71">
        <f t="shared" si="61"/>
        <v>0</v>
      </c>
      <c r="T187" s="89">
        <f t="shared" si="66"/>
        <v>0</v>
      </c>
      <c r="U187" s="96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7">
        <f>IF(ISNA(VLOOKUP($C187,ИД!$A$2:$J$11,10,0)),0,VLOOKUP($C187,ИД!$A$2:$J$11,10,0))</f>
        <v>0</v>
      </c>
      <c r="Y187" s="100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1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09"/>
      <c r="B188" s="13"/>
      <c r="C188" s="13"/>
      <c r="D188" s="63">
        <f>IF(ISNA(VLOOKUP($C188,ИД!$A$2:$D$11,2,0)),0,VLOOKUP($C188,ИД!$A$2:$D$11,2,0))</f>
        <v>0</v>
      </c>
      <c r="E188" s="63">
        <f>IF(ISNA(VLOOKUP($C188,ИД!$A$2:$D$11,2,0)),0,VLOOKUP($C188,ИД!$A$2:$D$11,3,0))</f>
        <v>0</v>
      </c>
      <c r="F188" s="63">
        <f>IF(ISNA(VLOOKUP($C188,ИД!$A$2:$D$11,2,0)),0,VLOOKUP($C188,ИД!$A$2:$D$11,4,0))</f>
        <v>0</v>
      </c>
      <c r="G188" s="11">
        <v>20</v>
      </c>
      <c r="H188" s="72"/>
      <c r="I188" s="72"/>
      <c r="J188" s="72"/>
      <c r="K188" s="14"/>
      <c r="L188" s="70">
        <f t="shared" si="44"/>
        <v>0</v>
      </c>
      <c r="M188" s="107">
        <f t="shared" si="65"/>
        <v>0</v>
      </c>
      <c r="N188" s="88">
        <f t="shared" si="45"/>
        <v>0</v>
      </c>
      <c r="O188" s="64">
        <f>IF(ISNA(VLOOKUP($C188,ИД!$A$2:$I$11,8,0)),0,VLOOKUP($C188,ИД!$A$2:$I$11,8,0))</f>
        <v>0</v>
      </c>
      <c r="P188" s="65">
        <f>IF(ISNA(VLOOKUP($C188,ИД!$A$2:$I$11,9,0)),0,VLOOKUP($C188,ИД!$A$2:$I$11,9,0))</f>
        <v>0</v>
      </c>
      <c r="Q188" s="65">
        <f t="shared" si="59"/>
        <v>0</v>
      </c>
      <c r="R188" s="71">
        <f t="shared" si="60"/>
        <v>0</v>
      </c>
      <c r="S188" s="71">
        <f t="shared" si="61"/>
        <v>0</v>
      </c>
      <c r="T188" s="89">
        <f t="shared" si="66"/>
        <v>0</v>
      </c>
      <c r="U188" s="96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7">
        <f>IF(ISNA(VLOOKUP($C188,ИД!$A$2:$J$11,10,0)),0,VLOOKUP($C188,ИД!$A$2:$J$11,10,0))</f>
        <v>0</v>
      </c>
      <c r="Y188" s="100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1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09"/>
      <c r="B189" s="13"/>
      <c r="C189" s="13"/>
      <c r="D189" s="63">
        <f>IF(ISNA(VLOOKUP($C189,ИД!$A$2:$D$11,2,0)),0,VLOOKUP($C189,ИД!$A$2:$D$11,2,0))</f>
        <v>0</v>
      </c>
      <c r="E189" s="63">
        <f>IF(ISNA(VLOOKUP($C189,ИД!$A$2:$D$11,2,0)),0,VLOOKUP($C189,ИД!$A$2:$D$11,3,0))</f>
        <v>0</v>
      </c>
      <c r="F189" s="63">
        <f>IF(ISNA(VLOOKUP($C189,ИД!$A$2:$D$11,2,0)),0,VLOOKUP($C189,ИД!$A$2:$D$11,4,0))</f>
        <v>0</v>
      </c>
      <c r="G189" s="11">
        <v>21</v>
      </c>
      <c r="H189" s="72"/>
      <c r="I189" s="72"/>
      <c r="J189" s="72"/>
      <c r="K189" s="14"/>
      <c r="L189" s="70">
        <f t="shared" si="44"/>
        <v>0</v>
      </c>
      <c r="M189" s="107">
        <f t="shared" si="65"/>
        <v>0</v>
      </c>
      <c r="N189" s="88">
        <f t="shared" si="45"/>
        <v>0</v>
      </c>
      <c r="O189" s="64">
        <f>IF(ISNA(VLOOKUP($C189,ИД!$A$2:$I$11,8,0)),0,VLOOKUP($C189,ИД!$A$2:$I$11,8,0))</f>
        <v>0</v>
      </c>
      <c r="P189" s="65">
        <f>IF(ISNA(VLOOKUP($C189,ИД!$A$2:$I$11,9,0)),0,VLOOKUP($C189,ИД!$A$2:$I$11,9,0))</f>
        <v>0</v>
      </c>
      <c r="Q189" s="65">
        <f t="shared" si="59"/>
        <v>0</v>
      </c>
      <c r="R189" s="71">
        <f t="shared" si="60"/>
        <v>0</v>
      </c>
      <c r="S189" s="71">
        <f t="shared" si="61"/>
        <v>0</v>
      </c>
      <c r="T189" s="89">
        <f t="shared" si="66"/>
        <v>0</v>
      </c>
      <c r="U189" s="96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7">
        <f>IF(ISNA(VLOOKUP($C189,ИД!$A$2:$J$11,10,0)),0,VLOOKUP($C189,ИД!$A$2:$J$11,10,0))</f>
        <v>0</v>
      </c>
      <c r="Y189" s="100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1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09"/>
      <c r="B190" s="13"/>
      <c r="C190" s="13"/>
      <c r="D190" s="63">
        <f>IF(ISNA(VLOOKUP($C190,ИД!$A$2:$D$11,2,0)),0,VLOOKUP($C190,ИД!$A$2:$D$11,2,0))</f>
        <v>0</v>
      </c>
      <c r="E190" s="63">
        <f>IF(ISNA(VLOOKUP($C190,ИД!$A$2:$D$11,2,0)),0,VLOOKUP($C190,ИД!$A$2:$D$11,3,0))</f>
        <v>0</v>
      </c>
      <c r="F190" s="63">
        <f>IF(ISNA(VLOOKUP($C190,ИД!$A$2:$D$11,2,0)),0,VLOOKUP($C190,ИД!$A$2:$D$11,4,0))</f>
        <v>0</v>
      </c>
      <c r="G190" s="11">
        <v>19</v>
      </c>
      <c r="H190" s="72"/>
      <c r="I190" s="72"/>
      <c r="J190" s="72"/>
      <c r="K190" s="14"/>
      <c r="L190" s="70">
        <f t="shared" si="44"/>
        <v>0</v>
      </c>
      <c r="M190" s="107">
        <f t="shared" si="65"/>
        <v>0</v>
      </c>
      <c r="N190" s="88">
        <f t="shared" si="45"/>
        <v>0</v>
      </c>
      <c r="O190" s="64">
        <f>IF(ISNA(VLOOKUP($C190,ИД!$A$2:$I$11,8,0)),0,VLOOKUP($C190,ИД!$A$2:$I$11,8,0))</f>
        <v>0</v>
      </c>
      <c r="P190" s="65">
        <f>IF(ISNA(VLOOKUP($C190,ИД!$A$2:$I$11,9,0)),0,VLOOKUP($C190,ИД!$A$2:$I$11,9,0))</f>
        <v>0</v>
      </c>
      <c r="Q190" s="65">
        <f t="shared" si="49"/>
        <v>0</v>
      </c>
      <c r="R190" s="71">
        <f t="shared" si="50"/>
        <v>0</v>
      </c>
      <c r="S190" s="71">
        <f t="shared" si="51"/>
        <v>0</v>
      </c>
      <c r="T190" s="89">
        <f t="shared" si="66"/>
        <v>0</v>
      </c>
      <c r="U190" s="96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7">
        <f>IF(ISNA(VLOOKUP($C190,ИД!$A$2:$J$11,10,0)),0,VLOOKUP($C190,ИД!$A$2:$J$11,10,0))</f>
        <v>0</v>
      </c>
      <c r="Y190" s="100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1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09"/>
      <c r="B191" s="13"/>
      <c r="C191" s="13"/>
      <c r="D191" s="63">
        <f>IF(ISNA(VLOOKUP($C191,ИД!$A$2:$D$11,2,0)),0,VLOOKUP($C191,ИД!$A$2:$D$11,2,0))</f>
        <v>0</v>
      </c>
      <c r="E191" s="63">
        <f>IF(ISNA(VLOOKUP($C191,ИД!$A$2:$D$11,2,0)),0,VLOOKUP($C191,ИД!$A$2:$D$11,3,0))</f>
        <v>0</v>
      </c>
      <c r="F191" s="63">
        <f>IF(ISNA(VLOOKUP($C191,ИД!$A$2:$D$11,2,0)),0,VLOOKUP($C191,ИД!$A$2:$D$11,4,0))</f>
        <v>0</v>
      </c>
      <c r="G191" s="11">
        <v>20</v>
      </c>
      <c r="H191" s="72"/>
      <c r="I191" s="72"/>
      <c r="J191" s="72"/>
      <c r="K191" s="14"/>
      <c r="L191" s="70">
        <f t="shared" si="44"/>
        <v>0</v>
      </c>
      <c r="M191" s="107">
        <f t="shared" si="65"/>
        <v>0</v>
      </c>
      <c r="N191" s="88">
        <f t="shared" si="45"/>
        <v>0</v>
      </c>
      <c r="O191" s="64">
        <f>IF(ISNA(VLOOKUP($C191,ИД!$A$2:$I$11,8,0)),0,VLOOKUP($C191,ИД!$A$2:$I$11,8,0))</f>
        <v>0</v>
      </c>
      <c r="P191" s="65">
        <f>IF(ISNA(VLOOKUP($C191,ИД!$A$2:$I$11,9,0)),0,VLOOKUP($C191,ИД!$A$2:$I$11,9,0))</f>
        <v>0</v>
      </c>
      <c r="Q191" s="65">
        <f t="shared" si="49"/>
        <v>0</v>
      </c>
      <c r="R191" s="71">
        <f t="shared" si="50"/>
        <v>0</v>
      </c>
      <c r="S191" s="71">
        <f t="shared" si="51"/>
        <v>0</v>
      </c>
      <c r="T191" s="89">
        <f t="shared" si="66"/>
        <v>0</v>
      </c>
      <c r="U191" s="96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7">
        <f>IF(ISNA(VLOOKUP($C191,ИД!$A$2:$J$11,10,0)),0,VLOOKUP($C191,ИД!$A$2:$J$11,10,0))</f>
        <v>0</v>
      </c>
      <c r="Y191" s="100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1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09"/>
      <c r="B192" s="13"/>
      <c r="C192" s="13"/>
      <c r="D192" s="63">
        <f>IF(ISNA(VLOOKUP($C192,ИД!$A$2:$D$11,2,0)),0,VLOOKUP($C192,ИД!$A$2:$D$11,2,0))</f>
        <v>0</v>
      </c>
      <c r="E192" s="63">
        <f>IF(ISNA(VLOOKUP($C192,ИД!$A$2:$D$11,2,0)),0,VLOOKUP($C192,ИД!$A$2:$D$11,3,0))</f>
        <v>0</v>
      </c>
      <c r="F192" s="63">
        <f>IF(ISNA(VLOOKUP($C192,ИД!$A$2:$D$11,2,0)),0,VLOOKUP($C192,ИД!$A$2:$D$11,4,0))</f>
        <v>0</v>
      </c>
      <c r="G192" s="11">
        <v>21</v>
      </c>
      <c r="H192" s="72"/>
      <c r="I192" s="72"/>
      <c r="J192" s="72"/>
      <c r="K192" s="14"/>
      <c r="L192" s="70">
        <f t="shared" si="44"/>
        <v>0</v>
      </c>
      <c r="M192" s="107">
        <f t="shared" si="65"/>
        <v>0</v>
      </c>
      <c r="N192" s="88">
        <f t="shared" si="45"/>
        <v>0</v>
      </c>
      <c r="O192" s="64">
        <f>IF(ISNA(VLOOKUP($C192,ИД!$A$2:$I$11,8,0)),0,VLOOKUP($C192,ИД!$A$2:$I$11,8,0))</f>
        <v>0</v>
      </c>
      <c r="P192" s="65">
        <f>IF(ISNA(VLOOKUP($C192,ИД!$A$2:$I$11,9,0)),0,VLOOKUP($C192,ИД!$A$2:$I$11,9,0))</f>
        <v>0</v>
      </c>
      <c r="Q192" s="65">
        <f t="shared" si="49"/>
        <v>0</v>
      </c>
      <c r="R192" s="71">
        <f t="shared" si="50"/>
        <v>0</v>
      </c>
      <c r="S192" s="71">
        <f t="shared" si="51"/>
        <v>0</v>
      </c>
      <c r="T192" s="89">
        <f t="shared" si="66"/>
        <v>0</v>
      </c>
      <c r="U192" s="96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7">
        <f>IF(ISNA(VLOOKUP($C192,ИД!$A$2:$J$11,10,0)),0,VLOOKUP($C192,ИД!$A$2:$J$11,10,0))</f>
        <v>0</v>
      </c>
      <c r="Y192" s="100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1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09"/>
      <c r="B193" s="13"/>
      <c r="C193" s="13"/>
      <c r="D193" s="63">
        <f>IF(ISNA(VLOOKUP($C193,ИД!$A$2:$D$11,2,0)),0,VLOOKUP($C193,ИД!$A$2:$D$11,2,0))</f>
        <v>0</v>
      </c>
      <c r="E193" s="63">
        <f>IF(ISNA(VLOOKUP($C193,ИД!$A$2:$D$11,2,0)),0,VLOOKUP($C193,ИД!$A$2:$D$11,3,0))</f>
        <v>0</v>
      </c>
      <c r="F193" s="63">
        <f>IF(ISNA(VLOOKUP($C193,ИД!$A$2:$D$11,2,0)),0,VLOOKUP($C193,ИД!$A$2:$D$11,4,0))</f>
        <v>0</v>
      </c>
      <c r="G193" s="11">
        <v>20</v>
      </c>
      <c r="H193" s="72"/>
      <c r="I193" s="72"/>
      <c r="J193" s="72"/>
      <c r="K193" s="14"/>
      <c r="L193" s="70">
        <f t="shared" si="44"/>
        <v>0</v>
      </c>
      <c r="M193" s="107">
        <f t="shared" si="65"/>
        <v>0</v>
      </c>
      <c r="N193" s="88">
        <f t="shared" si="45"/>
        <v>0</v>
      </c>
      <c r="O193" s="64">
        <f>IF(ISNA(VLOOKUP($C193,ИД!$A$2:$I$11,8,0)),0,VLOOKUP($C193,ИД!$A$2:$I$11,8,0))</f>
        <v>0</v>
      </c>
      <c r="P193" s="65">
        <f>IF(ISNA(VLOOKUP($C193,ИД!$A$2:$I$11,9,0)),0,VLOOKUP($C193,ИД!$A$2:$I$11,9,0))</f>
        <v>0</v>
      </c>
      <c r="Q193" s="65">
        <f t="shared" si="49"/>
        <v>0</v>
      </c>
      <c r="R193" s="71">
        <f t="shared" si="50"/>
        <v>0</v>
      </c>
      <c r="S193" s="71">
        <f t="shared" si="51"/>
        <v>0</v>
      </c>
      <c r="T193" s="89">
        <f t="shared" si="66"/>
        <v>0</v>
      </c>
      <c r="U193" s="96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7">
        <f>IF(ISNA(VLOOKUP($C193,ИД!$A$2:$J$11,10,0)),0,VLOOKUP($C193,ИД!$A$2:$J$11,10,0))</f>
        <v>0</v>
      </c>
      <c r="Y193" s="100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1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09"/>
      <c r="B194" s="13"/>
      <c r="C194" s="13"/>
      <c r="D194" s="63">
        <f>IF(ISNA(VLOOKUP($C194,ИД!$A$2:$D$11,2,0)),0,VLOOKUP($C194,ИД!$A$2:$D$11,2,0))</f>
        <v>0</v>
      </c>
      <c r="E194" s="63">
        <f>IF(ISNA(VLOOKUP($C194,ИД!$A$2:$D$11,2,0)),0,VLOOKUP($C194,ИД!$A$2:$D$11,3,0))</f>
        <v>0</v>
      </c>
      <c r="F194" s="63">
        <f>IF(ISNA(VLOOKUP($C194,ИД!$A$2:$D$11,2,0)),0,VLOOKUP($C194,ИД!$A$2:$D$11,4,0))</f>
        <v>0</v>
      </c>
      <c r="G194" s="11">
        <v>21</v>
      </c>
      <c r="H194" s="72"/>
      <c r="I194" s="72"/>
      <c r="J194" s="72"/>
      <c r="K194" s="14"/>
      <c r="L194" s="70">
        <f t="shared" si="44"/>
        <v>0</v>
      </c>
      <c r="M194" s="107">
        <f t="shared" si="65"/>
        <v>0</v>
      </c>
      <c r="N194" s="88">
        <f t="shared" si="45"/>
        <v>0</v>
      </c>
      <c r="O194" s="64">
        <f>IF(ISNA(VLOOKUP($C194,ИД!$A$2:$I$11,8,0)),0,VLOOKUP($C194,ИД!$A$2:$I$11,8,0))</f>
        <v>0</v>
      </c>
      <c r="P194" s="65">
        <f>IF(ISNA(VLOOKUP($C194,ИД!$A$2:$I$11,9,0)),0,VLOOKUP($C194,ИД!$A$2:$I$11,9,0))</f>
        <v>0</v>
      </c>
      <c r="Q194" s="65">
        <f t="shared" si="49"/>
        <v>0</v>
      </c>
      <c r="R194" s="71">
        <f t="shared" si="50"/>
        <v>0</v>
      </c>
      <c r="S194" s="71">
        <f t="shared" si="51"/>
        <v>0</v>
      </c>
      <c r="T194" s="89">
        <f t="shared" si="66"/>
        <v>0</v>
      </c>
      <c r="U194" s="96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7">
        <f>IF(ISNA(VLOOKUP($C194,ИД!$A$2:$J$11,10,0)),0,VLOOKUP($C194,ИД!$A$2:$J$11,10,0))</f>
        <v>0</v>
      </c>
      <c r="Y194" s="100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1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09"/>
      <c r="B195" s="13"/>
      <c r="C195" s="13"/>
      <c r="D195" s="63">
        <f>IF(ISNA(VLOOKUP($C195,ИД!$A$2:$D$11,2,0)),0,VLOOKUP($C195,ИД!$A$2:$D$11,2,0))</f>
        <v>0</v>
      </c>
      <c r="E195" s="63">
        <f>IF(ISNA(VLOOKUP($C195,ИД!$A$2:$D$11,2,0)),0,VLOOKUP($C195,ИД!$A$2:$D$11,3,0))</f>
        <v>0</v>
      </c>
      <c r="F195" s="63">
        <f>IF(ISNA(VLOOKUP($C195,ИД!$A$2:$D$11,2,0)),0,VLOOKUP($C195,ИД!$A$2:$D$11,4,0))</f>
        <v>0</v>
      </c>
      <c r="G195" s="11">
        <v>19</v>
      </c>
      <c r="H195" s="72"/>
      <c r="I195" s="72"/>
      <c r="J195" s="72"/>
      <c r="K195" s="14"/>
      <c r="L195" s="70">
        <f t="shared" si="44"/>
        <v>0</v>
      </c>
      <c r="M195" s="107">
        <f t="shared" si="65"/>
        <v>0</v>
      </c>
      <c r="N195" s="88">
        <f t="shared" si="45"/>
        <v>0</v>
      </c>
      <c r="O195" s="64">
        <f>IF(ISNA(VLOOKUP($C195,ИД!$A$2:$I$11,8,0)),0,VLOOKUP($C195,ИД!$A$2:$I$11,8,0))</f>
        <v>0</v>
      </c>
      <c r="P195" s="65">
        <f>IF(ISNA(VLOOKUP($C195,ИД!$A$2:$I$11,9,0)),0,VLOOKUP($C195,ИД!$A$2:$I$11,9,0))</f>
        <v>0</v>
      </c>
      <c r="Q195" s="65">
        <f t="shared" si="49"/>
        <v>0</v>
      </c>
      <c r="R195" s="71">
        <f t="shared" si="50"/>
        <v>0</v>
      </c>
      <c r="S195" s="71">
        <f t="shared" si="51"/>
        <v>0</v>
      </c>
      <c r="T195" s="89">
        <f t="shared" si="66"/>
        <v>0</v>
      </c>
      <c r="U195" s="96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7">
        <f>IF(ISNA(VLOOKUP($C195,ИД!$A$2:$J$11,10,0)),0,VLOOKUP($C195,ИД!$A$2:$J$11,10,0))</f>
        <v>0</v>
      </c>
      <c r="Y195" s="100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1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09"/>
      <c r="B196" s="13"/>
      <c r="C196" s="13"/>
      <c r="D196" s="63">
        <f>IF(ISNA(VLOOKUP($C196,ИД!$A$2:$D$11,2,0)),0,VLOOKUP($C196,ИД!$A$2:$D$11,2,0))</f>
        <v>0</v>
      </c>
      <c r="E196" s="63">
        <f>IF(ISNA(VLOOKUP($C196,ИД!$A$2:$D$11,2,0)),0,VLOOKUP($C196,ИД!$A$2:$D$11,3,0))</f>
        <v>0</v>
      </c>
      <c r="F196" s="63">
        <f>IF(ISNA(VLOOKUP($C196,ИД!$A$2:$D$11,2,0)),0,VLOOKUP($C196,ИД!$A$2:$D$11,4,0))</f>
        <v>0</v>
      </c>
      <c r="G196" s="11">
        <v>20</v>
      </c>
      <c r="H196" s="72"/>
      <c r="I196" s="72"/>
      <c r="J196" s="72"/>
      <c r="K196" s="14"/>
      <c r="L196" s="70">
        <f t="shared" si="44"/>
        <v>0</v>
      </c>
      <c r="M196" s="107">
        <f t="shared" si="65"/>
        <v>0</v>
      </c>
      <c r="N196" s="88">
        <f t="shared" si="45"/>
        <v>0</v>
      </c>
      <c r="O196" s="64">
        <f>IF(ISNA(VLOOKUP($C196,ИД!$A$2:$I$11,8,0)),0,VLOOKUP($C196,ИД!$A$2:$I$11,8,0))</f>
        <v>0</v>
      </c>
      <c r="P196" s="65">
        <f>IF(ISNA(VLOOKUP($C196,ИД!$A$2:$I$11,9,0)),0,VLOOKUP($C196,ИД!$A$2:$I$11,9,0))</f>
        <v>0</v>
      </c>
      <c r="Q196" s="65">
        <f t="shared" si="49"/>
        <v>0</v>
      </c>
      <c r="R196" s="71">
        <f t="shared" si="50"/>
        <v>0</v>
      </c>
      <c r="S196" s="71">
        <f t="shared" si="51"/>
        <v>0</v>
      </c>
      <c r="T196" s="89">
        <f t="shared" si="66"/>
        <v>0</v>
      </c>
      <c r="U196" s="96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7">
        <f>IF(ISNA(VLOOKUP($C196,ИД!$A$2:$J$11,10,0)),0,VLOOKUP($C196,ИД!$A$2:$J$11,10,0))</f>
        <v>0</v>
      </c>
      <c r="Y196" s="100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1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09"/>
      <c r="B197" s="13"/>
      <c r="C197" s="13"/>
      <c r="D197" s="63">
        <f>IF(ISNA(VLOOKUP($C197,ИД!$A$2:$D$11,2,0)),0,VLOOKUP($C197,ИД!$A$2:$D$11,2,0))</f>
        <v>0</v>
      </c>
      <c r="E197" s="63">
        <f>IF(ISNA(VLOOKUP($C197,ИД!$A$2:$D$11,2,0)),0,VLOOKUP($C197,ИД!$A$2:$D$11,3,0))</f>
        <v>0</v>
      </c>
      <c r="F197" s="63">
        <f>IF(ISNA(VLOOKUP($C197,ИД!$A$2:$D$11,2,0)),0,VLOOKUP($C197,ИД!$A$2:$D$11,4,0))</f>
        <v>0</v>
      </c>
      <c r="G197" s="11">
        <v>19</v>
      </c>
      <c r="H197" s="72"/>
      <c r="I197" s="72"/>
      <c r="J197" s="72"/>
      <c r="K197" s="14"/>
      <c r="L197" s="70">
        <f t="shared" ref="L197:L206" si="67">F197*B197*K197/1000*G197</f>
        <v>0</v>
      </c>
      <c r="M197" s="107">
        <f t="shared" si="65"/>
        <v>0</v>
      </c>
      <c r="N197" s="88">
        <f t="shared" ref="N197:N206" si="68">B197</f>
        <v>0</v>
      </c>
      <c r="O197" s="64">
        <f>IF(ISNA(VLOOKUP($C197,ИД!$A$2:$I$11,8,0)),0,VLOOKUP($C197,ИД!$A$2:$I$11,8,0))</f>
        <v>0</v>
      </c>
      <c r="P197" s="65">
        <f>IF(ISNA(VLOOKUP($C197,ИД!$A$2:$I$11,9,0)),0,VLOOKUP($C197,ИД!$A$2:$I$11,9,0))</f>
        <v>0</v>
      </c>
      <c r="Q197" s="65">
        <f t="shared" ref="Q197:Q199" si="69">K197</f>
        <v>0</v>
      </c>
      <c r="R197" s="71">
        <f t="shared" ref="R197:R199" si="70">P197*N197*Q197/1000</f>
        <v>0</v>
      </c>
      <c r="S197" s="71">
        <f t="shared" ref="S197:S199" si="71">L197-R197</f>
        <v>0</v>
      </c>
      <c r="T197" s="89">
        <f t="shared" si="66"/>
        <v>0</v>
      </c>
      <c r="U197" s="96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7">
        <f>IF(ISNA(VLOOKUP($C197,ИД!$A$2:$J$11,10,0)),0,VLOOKUP($C197,ИД!$A$2:$J$11,10,0))</f>
        <v>0</v>
      </c>
      <c r="Y197" s="100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1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09"/>
      <c r="B198" s="13"/>
      <c r="C198" s="13"/>
      <c r="D198" s="63">
        <f>IF(ISNA(VLOOKUP($C198,ИД!$A$2:$D$11,2,0)),0,VLOOKUP($C198,ИД!$A$2:$D$11,2,0))</f>
        <v>0</v>
      </c>
      <c r="E198" s="63">
        <f>IF(ISNA(VLOOKUP($C198,ИД!$A$2:$D$11,2,0)),0,VLOOKUP($C198,ИД!$A$2:$D$11,3,0))</f>
        <v>0</v>
      </c>
      <c r="F198" s="63">
        <f>IF(ISNA(VLOOKUP($C198,ИД!$A$2:$D$11,2,0)),0,VLOOKUP($C198,ИД!$A$2:$D$11,4,0))</f>
        <v>0</v>
      </c>
      <c r="G198" s="11">
        <v>20</v>
      </c>
      <c r="H198" s="72"/>
      <c r="I198" s="72"/>
      <c r="J198" s="72"/>
      <c r="K198" s="14"/>
      <c r="L198" s="70">
        <f t="shared" si="67"/>
        <v>0</v>
      </c>
      <c r="M198" s="107">
        <f t="shared" si="65"/>
        <v>0</v>
      </c>
      <c r="N198" s="88">
        <f t="shared" si="68"/>
        <v>0</v>
      </c>
      <c r="O198" s="64">
        <f>IF(ISNA(VLOOKUP($C198,ИД!$A$2:$I$11,8,0)),0,VLOOKUP($C198,ИД!$A$2:$I$11,8,0))</f>
        <v>0</v>
      </c>
      <c r="P198" s="65">
        <f>IF(ISNA(VLOOKUP($C198,ИД!$A$2:$I$11,9,0)),0,VLOOKUP($C198,ИД!$A$2:$I$11,9,0))</f>
        <v>0</v>
      </c>
      <c r="Q198" s="65">
        <f t="shared" si="69"/>
        <v>0</v>
      </c>
      <c r="R198" s="71">
        <f t="shared" si="70"/>
        <v>0</v>
      </c>
      <c r="S198" s="71">
        <f t="shared" si="71"/>
        <v>0</v>
      </c>
      <c r="T198" s="89">
        <f t="shared" si="66"/>
        <v>0</v>
      </c>
      <c r="U198" s="96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7">
        <f>IF(ISNA(VLOOKUP($C198,ИД!$A$2:$J$11,10,0)),0,VLOOKUP($C198,ИД!$A$2:$J$11,10,0))</f>
        <v>0</v>
      </c>
      <c r="Y198" s="100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1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09"/>
      <c r="B199" s="13"/>
      <c r="C199" s="13"/>
      <c r="D199" s="63">
        <f>IF(ISNA(VLOOKUP($C199,ИД!$A$2:$D$11,2,0)),0,VLOOKUP($C199,ИД!$A$2:$D$11,2,0))</f>
        <v>0</v>
      </c>
      <c r="E199" s="63">
        <f>IF(ISNA(VLOOKUP($C199,ИД!$A$2:$D$11,2,0)),0,VLOOKUP($C199,ИД!$A$2:$D$11,3,0))</f>
        <v>0</v>
      </c>
      <c r="F199" s="63">
        <f>IF(ISNA(VLOOKUP($C199,ИД!$A$2:$D$11,2,0)),0,VLOOKUP($C199,ИД!$A$2:$D$11,4,0))</f>
        <v>0</v>
      </c>
      <c r="G199" s="11">
        <v>21</v>
      </c>
      <c r="H199" s="72"/>
      <c r="I199" s="72"/>
      <c r="J199" s="72"/>
      <c r="K199" s="14"/>
      <c r="L199" s="70">
        <f t="shared" si="67"/>
        <v>0</v>
      </c>
      <c r="M199" s="107">
        <f t="shared" si="65"/>
        <v>0</v>
      </c>
      <c r="N199" s="88">
        <f t="shared" si="68"/>
        <v>0</v>
      </c>
      <c r="O199" s="64">
        <f>IF(ISNA(VLOOKUP($C199,ИД!$A$2:$I$11,8,0)),0,VLOOKUP($C199,ИД!$A$2:$I$11,8,0))</f>
        <v>0</v>
      </c>
      <c r="P199" s="65">
        <f>IF(ISNA(VLOOKUP($C199,ИД!$A$2:$I$11,9,0)),0,VLOOKUP($C199,ИД!$A$2:$I$11,9,0))</f>
        <v>0</v>
      </c>
      <c r="Q199" s="65">
        <f t="shared" si="69"/>
        <v>0</v>
      </c>
      <c r="R199" s="71">
        <f t="shared" si="70"/>
        <v>0</v>
      </c>
      <c r="S199" s="71">
        <f t="shared" si="71"/>
        <v>0</v>
      </c>
      <c r="T199" s="89">
        <f t="shared" si="66"/>
        <v>0</v>
      </c>
      <c r="U199" s="96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7">
        <f>IF(ISNA(VLOOKUP($C199,ИД!$A$2:$J$11,10,0)),0,VLOOKUP($C199,ИД!$A$2:$J$11,10,0))</f>
        <v>0</v>
      </c>
      <c r="Y199" s="100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1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09"/>
      <c r="B200" s="13"/>
      <c r="C200" s="13"/>
      <c r="D200" s="63">
        <f>IF(ISNA(VLOOKUP($C200,ИД!$A$2:$D$11,2,0)),0,VLOOKUP($C200,ИД!$A$2:$D$11,2,0))</f>
        <v>0</v>
      </c>
      <c r="E200" s="63">
        <f>IF(ISNA(VLOOKUP($C200,ИД!$A$2:$D$11,2,0)),0,VLOOKUP($C200,ИД!$A$2:$D$11,3,0))</f>
        <v>0</v>
      </c>
      <c r="F200" s="63">
        <f>IF(ISNA(VLOOKUP($C200,ИД!$A$2:$D$11,2,0)),0,VLOOKUP($C200,ИД!$A$2:$D$11,4,0))</f>
        <v>0</v>
      </c>
      <c r="G200" s="11">
        <v>19</v>
      </c>
      <c r="H200" s="72"/>
      <c r="I200" s="72"/>
      <c r="J200" s="72"/>
      <c r="K200" s="14"/>
      <c r="L200" s="70">
        <f t="shared" si="67"/>
        <v>0</v>
      </c>
      <c r="M200" s="107">
        <f t="shared" si="65"/>
        <v>0</v>
      </c>
      <c r="N200" s="88">
        <f t="shared" si="68"/>
        <v>0</v>
      </c>
      <c r="O200" s="64">
        <f>IF(ISNA(VLOOKUP($C200,ИД!$A$2:$I$11,8,0)),0,VLOOKUP($C200,ИД!$A$2:$I$11,8,0))</f>
        <v>0</v>
      </c>
      <c r="P200" s="65">
        <f>IF(ISNA(VLOOKUP($C200,ИД!$A$2:$I$11,9,0)),0,VLOOKUP($C200,ИД!$A$2:$I$11,9,0))</f>
        <v>0</v>
      </c>
      <c r="Q200" s="65">
        <f t="shared" ref="Q200:Q202" si="76">K200</f>
        <v>0</v>
      </c>
      <c r="R200" s="71">
        <f t="shared" ref="R200:R202" si="77">P200*N200*Q200/1000</f>
        <v>0</v>
      </c>
      <c r="S200" s="71">
        <f t="shared" ref="S200:S202" si="78">L200-R200</f>
        <v>0</v>
      </c>
      <c r="T200" s="89">
        <f t="shared" si="66"/>
        <v>0</v>
      </c>
      <c r="U200" s="96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7">
        <f>IF(ISNA(VLOOKUP($C200,ИД!$A$2:$J$11,10,0)),0,VLOOKUP($C200,ИД!$A$2:$J$11,10,0))</f>
        <v>0</v>
      </c>
      <c r="Y200" s="100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1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09"/>
      <c r="B201" s="13"/>
      <c r="C201" s="13"/>
      <c r="D201" s="63">
        <f>IF(ISNA(VLOOKUP($C201,ИД!$A$2:$D$11,2,0)),0,VLOOKUP($C201,ИД!$A$2:$D$11,2,0))</f>
        <v>0</v>
      </c>
      <c r="E201" s="63">
        <f>IF(ISNA(VLOOKUP($C201,ИД!$A$2:$D$11,2,0)),0,VLOOKUP($C201,ИД!$A$2:$D$11,3,0))</f>
        <v>0</v>
      </c>
      <c r="F201" s="63">
        <f>IF(ISNA(VLOOKUP($C201,ИД!$A$2:$D$11,2,0)),0,VLOOKUP($C201,ИД!$A$2:$D$11,4,0))</f>
        <v>0</v>
      </c>
      <c r="G201" s="11">
        <v>20</v>
      </c>
      <c r="H201" s="72"/>
      <c r="I201" s="72"/>
      <c r="J201" s="72"/>
      <c r="K201" s="14"/>
      <c r="L201" s="70">
        <f t="shared" si="67"/>
        <v>0</v>
      </c>
      <c r="M201" s="107">
        <f t="shared" si="65"/>
        <v>0</v>
      </c>
      <c r="N201" s="88">
        <f t="shared" si="68"/>
        <v>0</v>
      </c>
      <c r="O201" s="64">
        <f>IF(ISNA(VLOOKUP($C201,ИД!$A$2:$I$11,8,0)),0,VLOOKUP($C201,ИД!$A$2:$I$11,8,0))</f>
        <v>0</v>
      </c>
      <c r="P201" s="65">
        <f>IF(ISNA(VLOOKUP($C201,ИД!$A$2:$I$11,9,0)),0,VLOOKUP($C201,ИД!$A$2:$I$11,9,0))</f>
        <v>0</v>
      </c>
      <c r="Q201" s="65">
        <f t="shared" si="76"/>
        <v>0</v>
      </c>
      <c r="R201" s="71">
        <f t="shared" si="77"/>
        <v>0</v>
      </c>
      <c r="S201" s="71">
        <f t="shared" si="78"/>
        <v>0</v>
      </c>
      <c r="T201" s="89">
        <f t="shared" si="66"/>
        <v>0</v>
      </c>
      <c r="U201" s="96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7">
        <f>IF(ISNA(VLOOKUP($C201,ИД!$A$2:$J$11,10,0)),0,VLOOKUP($C201,ИД!$A$2:$J$11,10,0))</f>
        <v>0</v>
      </c>
      <c r="Y201" s="100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1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09"/>
      <c r="B202" s="13"/>
      <c r="C202" s="13"/>
      <c r="D202" s="63">
        <f>IF(ISNA(VLOOKUP($C202,ИД!$A$2:$D$11,2,0)),0,VLOOKUP($C202,ИД!$A$2:$D$11,2,0))</f>
        <v>0</v>
      </c>
      <c r="E202" s="63">
        <f>IF(ISNA(VLOOKUP($C202,ИД!$A$2:$D$11,2,0)),0,VLOOKUP($C202,ИД!$A$2:$D$11,3,0))</f>
        <v>0</v>
      </c>
      <c r="F202" s="63">
        <f>IF(ISNA(VLOOKUP($C202,ИД!$A$2:$D$11,2,0)),0,VLOOKUP($C202,ИД!$A$2:$D$11,4,0))</f>
        <v>0</v>
      </c>
      <c r="G202" s="11">
        <v>21</v>
      </c>
      <c r="H202" s="72"/>
      <c r="I202" s="72"/>
      <c r="J202" s="72"/>
      <c r="K202" s="14"/>
      <c r="L202" s="70">
        <f t="shared" si="67"/>
        <v>0</v>
      </c>
      <c r="M202" s="107">
        <f t="shared" si="65"/>
        <v>0</v>
      </c>
      <c r="N202" s="88">
        <f t="shared" si="68"/>
        <v>0</v>
      </c>
      <c r="O202" s="64">
        <f>IF(ISNA(VLOOKUP($C202,ИД!$A$2:$I$11,8,0)),0,VLOOKUP($C202,ИД!$A$2:$I$11,8,0))</f>
        <v>0</v>
      </c>
      <c r="P202" s="65">
        <f>IF(ISNA(VLOOKUP($C202,ИД!$A$2:$I$11,9,0)),0,VLOOKUP($C202,ИД!$A$2:$I$11,9,0))</f>
        <v>0</v>
      </c>
      <c r="Q202" s="65">
        <f t="shared" si="76"/>
        <v>0</v>
      </c>
      <c r="R202" s="71">
        <f t="shared" si="77"/>
        <v>0</v>
      </c>
      <c r="S202" s="71">
        <f t="shared" si="78"/>
        <v>0</v>
      </c>
      <c r="T202" s="89">
        <f t="shared" si="66"/>
        <v>0</v>
      </c>
      <c r="U202" s="96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7">
        <f>IF(ISNA(VLOOKUP($C202,ИД!$A$2:$J$11,10,0)),0,VLOOKUP($C202,ИД!$A$2:$J$11,10,0))</f>
        <v>0</v>
      </c>
      <c r="Y202" s="100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1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09"/>
      <c r="B203" s="13"/>
      <c r="C203" s="13"/>
      <c r="D203" s="63">
        <f>IF(ISNA(VLOOKUP($C203,ИД!$A$2:$D$11,2,0)),0,VLOOKUP($C203,ИД!$A$2:$D$11,2,0))</f>
        <v>0</v>
      </c>
      <c r="E203" s="63">
        <f>IF(ISNA(VLOOKUP($C203,ИД!$A$2:$D$11,2,0)),0,VLOOKUP($C203,ИД!$A$2:$D$11,3,0))</f>
        <v>0</v>
      </c>
      <c r="F203" s="63">
        <f>IF(ISNA(VLOOKUP($C203,ИД!$A$2:$D$11,2,0)),0,VLOOKUP($C203,ИД!$A$2:$D$11,4,0))</f>
        <v>0</v>
      </c>
      <c r="G203" s="11">
        <v>19</v>
      </c>
      <c r="H203" s="72"/>
      <c r="I203" s="72"/>
      <c r="J203" s="72"/>
      <c r="K203" s="14"/>
      <c r="L203" s="70">
        <f t="shared" si="67"/>
        <v>0</v>
      </c>
      <c r="M203" s="107">
        <f t="shared" si="65"/>
        <v>0</v>
      </c>
      <c r="N203" s="88">
        <f t="shared" si="68"/>
        <v>0</v>
      </c>
      <c r="O203" s="64">
        <f>IF(ISNA(VLOOKUP($C203,ИД!$A$2:$I$11,8,0)),0,VLOOKUP($C203,ИД!$A$2:$I$11,8,0))</f>
        <v>0</v>
      </c>
      <c r="P203" s="65">
        <f>IF(ISNA(VLOOKUP($C203,ИД!$A$2:$I$11,9,0)),0,VLOOKUP($C203,ИД!$A$2:$I$11,9,0))</f>
        <v>0</v>
      </c>
      <c r="Q203" s="65">
        <f t="shared" si="49"/>
        <v>0</v>
      </c>
      <c r="R203" s="71">
        <f t="shared" si="50"/>
        <v>0</v>
      </c>
      <c r="S203" s="71">
        <f t="shared" si="51"/>
        <v>0</v>
      </c>
      <c r="T203" s="89">
        <f t="shared" si="66"/>
        <v>0</v>
      </c>
      <c r="U203" s="96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7">
        <f>IF(ISNA(VLOOKUP($C203,ИД!$A$2:$J$11,10,0)),0,VLOOKUP($C203,ИД!$A$2:$J$11,10,0))</f>
        <v>0</v>
      </c>
      <c r="Y203" s="100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1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09"/>
      <c r="B204" s="13"/>
      <c r="C204" s="13"/>
      <c r="D204" s="63">
        <f>IF(ISNA(VLOOKUP($C204,ИД!$A$2:$D$11,2,0)),0,VLOOKUP($C204,ИД!$A$2:$D$11,2,0))</f>
        <v>0</v>
      </c>
      <c r="E204" s="63">
        <f>IF(ISNA(VLOOKUP($C204,ИД!$A$2:$D$11,2,0)),0,VLOOKUP($C204,ИД!$A$2:$D$11,3,0))</f>
        <v>0</v>
      </c>
      <c r="F204" s="63">
        <f>IF(ISNA(VLOOKUP($C204,ИД!$A$2:$D$11,2,0)),0,VLOOKUP($C204,ИД!$A$2:$D$11,4,0))</f>
        <v>0</v>
      </c>
      <c r="G204" s="11">
        <v>20</v>
      </c>
      <c r="H204" s="72"/>
      <c r="I204" s="72"/>
      <c r="J204" s="72"/>
      <c r="K204" s="14"/>
      <c r="L204" s="70">
        <f t="shared" si="67"/>
        <v>0</v>
      </c>
      <c r="M204" s="107">
        <f t="shared" si="65"/>
        <v>0</v>
      </c>
      <c r="N204" s="88">
        <f t="shared" si="68"/>
        <v>0</v>
      </c>
      <c r="O204" s="64">
        <f>IF(ISNA(VLOOKUP($C204,ИД!$A$2:$I$11,8,0)),0,VLOOKUP($C204,ИД!$A$2:$I$11,8,0))</f>
        <v>0</v>
      </c>
      <c r="P204" s="65">
        <f>IF(ISNA(VLOOKUP($C204,ИД!$A$2:$I$11,9,0)),0,VLOOKUP($C204,ИД!$A$2:$I$11,9,0))</f>
        <v>0</v>
      </c>
      <c r="Q204" s="65">
        <f t="shared" si="49"/>
        <v>0</v>
      </c>
      <c r="R204" s="71">
        <f t="shared" si="50"/>
        <v>0</v>
      </c>
      <c r="S204" s="71">
        <f t="shared" si="51"/>
        <v>0</v>
      </c>
      <c r="T204" s="89">
        <f t="shared" si="66"/>
        <v>0</v>
      </c>
      <c r="U204" s="96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7">
        <f>IF(ISNA(VLOOKUP($C204,ИД!$A$2:$J$11,10,0)),0,VLOOKUP($C204,ИД!$A$2:$J$11,10,0))</f>
        <v>0</v>
      </c>
      <c r="Y204" s="100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1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09"/>
      <c r="B205" s="13"/>
      <c r="C205" s="13"/>
      <c r="D205" s="63">
        <f>IF(ISNA(VLOOKUP($C205,ИД!$A$2:$D$11,2,0)),0,VLOOKUP($C205,ИД!$A$2:$D$11,2,0))</f>
        <v>0</v>
      </c>
      <c r="E205" s="63">
        <f>IF(ISNA(VLOOKUP($C205,ИД!$A$2:$D$11,2,0)),0,VLOOKUP($C205,ИД!$A$2:$D$11,3,0))</f>
        <v>0</v>
      </c>
      <c r="F205" s="63">
        <f>IF(ISNA(VLOOKUP($C205,ИД!$A$2:$D$11,2,0)),0,VLOOKUP($C205,ИД!$A$2:$D$11,4,0))</f>
        <v>0</v>
      </c>
      <c r="G205" s="11">
        <v>21</v>
      </c>
      <c r="H205" s="72"/>
      <c r="I205" s="72"/>
      <c r="J205" s="72"/>
      <c r="K205" s="14"/>
      <c r="L205" s="70">
        <f t="shared" si="67"/>
        <v>0</v>
      </c>
      <c r="M205" s="107">
        <f t="shared" si="65"/>
        <v>0</v>
      </c>
      <c r="N205" s="88">
        <f t="shared" si="68"/>
        <v>0</v>
      </c>
      <c r="O205" s="64">
        <f>IF(ISNA(VLOOKUP($C205,ИД!$A$2:$I$11,8,0)),0,VLOOKUP($C205,ИД!$A$2:$I$11,8,0))</f>
        <v>0</v>
      </c>
      <c r="P205" s="65">
        <f>IF(ISNA(VLOOKUP($C205,ИД!$A$2:$I$11,9,0)),0,VLOOKUP($C205,ИД!$A$2:$I$11,9,0))</f>
        <v>0</v>
      </c>
      <c r="Q205" s="65">
        <f t="shared" si="49"/>
        <v>0</v>
      </c>
      <c r="R205" s="71">
        <f t="shared" si="50"/>
        <v>0</v>
      </c>
      <c r="S205" s="71">
        <f t="shared" si="51"/>
        <v>0</v>
      </c>
      <c r="T205" s="89">
        <f t="shared" si="66"/>
        <v>0</v>
      </c>
      <c r="U205" s="96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7">
        <f>IF(ISNA(VLOOKUP($C205,ИД!$A$2:$J$11,10,0)),0,VLOOKUP($C205,ИД!$A$2:$J$11,10,0))</f>
        <v>0</v>
      </c>
      <c r="Y205" s="100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1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3"/>
      <c r="B206" s="40"/>
      <c r="C206" s="40"/>
      <c r="D206" s="66">
        <f>IF(ISNA(VLOOKUP($C206,ИД!$A$2:$D$11,2,0)),0,VLOOKUP($C206,ИД!$A$2:$D$11,2,0))</f>
        <v>0</v>
      </c>
      <c r="E206" s="66">
        <f>IF(ISNA(VLOOKUP($C206,ИД!$A$2:$D$11,2,0)),0,VLOOKUP($C206,ИД!$A$2:$D$11,3,0))</f>
        <v>0</v>
      </c>
      <c r="F206" s="66">
        <f>IF(ISNA(VLOOKUP($C206,ИД!$A$2:$D$11,2,0)),0,VLOOKUP($C206,ИД!$A$2:$D$11,4,0))</f>
        <v>0</v>
      </c>
      <c r="G206" s="67">
        <v>22</v>
      </c>
      <c r="H206" s="73"/>
      <c r="I206" s="73"/>
      <c r="J206" s="73"/>
      <c r="K206" s="41"/>
      <c r="L206" s="74">
        <f t="shared" si="67"/>
        <v>0</v>
      </c>
      <c r="M206" s="110">
        <f t="shared" si="65"/>
        <v>0</v>
      </c>
      <c r="N206" s="90">
        <f t="shared" si="68"/>
        <v>0</v>
      </c>
      <c r="O206" s="68">
        <f>IF(ISNA(VLOOKUP($C206,ИД!$A$2:$I$11,8,0)),0,VLOOKUP($C206,ИД!$A$2:$I$11,8,0))</f>
        <v>0</v>
      </c>
      <c r="P206" s="69">
        <f>IF(ISNA(VLOOKUP($C206,ИД!$A$2:$I$11,9,0)),0,VLOOKUP($C206,ИД!$A$2:$I$11,9,0))</f>
        <v>0</v>
      </c>
      <c r="Q206" s="69">
        <f t="shared" si="49"/>
        <v>0</v>
      </c>
      <c r="R206" s="75">
        <f t="shared" si="50"/>
        <v>0</v>
      </c>
      <c r="S206" s="75">
        <f t="shared" si="51"/>
        <v>0</v>
      </c>
      <c r="T206" s="91">
        <f t="shared" si="66"/>
        <v>0</v>
      </c>
      <c r="U206" s="99">
        <f>IF(ISNA(VLOOKUP($C206,ИД!$A$2:$G$11,7,0)),0,VLOOKUP($C206,ИД!$A$2:$G$11,7,0))</f>
        <v>0</v>
      </c>
      <c r="V206" s="76">
        <f t="shared" si="52"/>
        <v>0</v>
      </c>
      <c r="W206" s="76">
        <f t="shared" ref="W206:W219" si="82">IF(ISERROR(V206/T206),0,V206/T206)</f>
        <v>0</v>
      </c>
      <c r="X206" s="122">
        <f>IF(ISNA(VLOOKUP($C206,ИД!$A$2:$J$11,10,0)),0,VLOOKUP($C206,ИД!$A$2:$J$11,10,0))</f>
        <v>0</v>
      </c>
      <c r="Y206" s="102">
        <f>IF(ISNA(VLOOKUP($C206,ИД!$A$2:$F$11,6,0)),0,VLOOKUP($C206,ИД!$A$2:$F$11,6,0))</f>
        <v>0</v>
      </c>
      <c r="Z206" s="77">
        <f t="shared" si="74"/>
        <v>0</v>
      </c>
      <c r="AA206" s="77">
        <f t="shared" ref="AA206" si="83">IF(ISERROR(Z206/T206),0,Z206/T206)</f>
        <v>0</v>
      </c>
      <c r="AB206" s="103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3" t="s">
        <v>45</v>
      </c>
      <c r="B207" s="131">
        <f>SUM(B5:B206)</f>
        <v>211</v>
      </c>
      <c r="C207" s="131"/>
      <c r="D207" s="131"/>
      <c r="E207" s="131"/>
      <c r="F207" s="126">
        <f>SUM(F5:F206)</f>
        <v>804.80000000000007</v>
      </c>
      <c r="G207" s="126"/>
      <c r="H207" s="132"/>
      <c r="I207" s="132"/>
      <c r="J207" s="132"/>
      <c r="K207" s="133"/>
      <c r="L207" s="126">
        <f>SUM(L5:L206)</f>
        <v>146325.79200000004</v>
      </c>
      <c r="M207" s="134">
        <f>SUM(M5:M206)</f>
        <v>860395.65695999993</v>
      </c>
      <c r="N207" s="135">
        <f>SUM(N5:N206)</f>
        <v>211</v>
      </c>
      <c r="O207" s="126">
        <f>IF(ISNA(VLOOKUP($C207,ИД!$A$2:$I$11,8,0)),0,VLOOKUP($C207,ИД!$A$2:$I$11,8,0))</f>
        <v>0</v>
      </c>
      <c r="P207" s="126">
        <f>SUM(P5:P206)</f>
        <v>328</v>
      </c>
      <c r="Q207" s="126"/>
      <c r="R207" s="126">
        <f>SUM(R5:R206)</f>
        <v>15755.984</v>
      </c>
      <c r="S207" s="126">
        <f>SUM(S5:S206)</f>
        <v>130569.808</v>
      </c>
      <c r="T207" s="134">
        <f>SUM(T5:T206)</f>
        <v>767750.47103999997</v>
      </c>
      <c r="U207" s="118">
        <f>IF(ISNA(VLOOKUP($C207,ИД!$A$2:$G$11,7,0)),0,VLOOKUP($C207,ИД!$A$2:$G$11,7,0))</f>
        <v>0</v>
      </c>
      <c r="V207" s="126">
        <f>SUM(V5:V206)</f>
        <v>251200</v>
      </c>
      <c r="W207" s="126">
        <f t="shared" si="82"/>
        <v>0.32718963970119458</v>
      </c>
      <c r="X207" s="136">
        <f>IF(ISNA(VLOOKUP($C207,ИД!$A$2:$J$11,10,0)),0,VLOOKUP($C207,ИД!$A$2:$J$11,10,0))</f>
        <v>0</v>
      </c>
      <c r="Y207" s="137">
        <f>IF(ISNA(VLOOKUP($C207,ИД!$A$2:$F$11,6,0)),0,VLOOKUP($C207,ИД!$A$2:$F$11,6,0))</f>
        <v>0</v>
      </c>
      <c r="Z207" s="126">
        <f>SUM(Z5:Z206)</f>
        <v>1044250</v>
      </c>
      <c r="AA207" s="126">
        <f t="shared" si="8"/>
        <v>1.3601424413135845</v>
      </c>
      <c r="AB207" s="136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223" t="s">
        <v>52</v>
      </c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5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64" t="s">
        <v>78</v>
      </c>
      <c r="B209" s="163">
        <v>6</v>
      </c>
      <c r="C209" s="163" t="s">
        <v>29</v>
      </c>
      <c r="D209" s="78">
        <f>IF(ISNA(VLOOKUP($C209,ИД!$A$2:$D$11,2,0)),0,VLOOKUP($C209,ИД!$A$2:$D$11,2,0))</f>
        <v>1</v>
      </c>
      <c r="E209" s="78">
        <f>IF(ISNA(VLOOKUP($C209,ИД!$A$2:$D$11,2,0)),0,VLOOKUP($C209,ИД!$A$2:$D$11,3,0))</f>
        <v>250</v>
      </c>
      <c r="F209" s="78">
        <f>IF(ISNA(VLOOKUP($C209,ИД!$A$2:$D$11,2,0)),0,VLOOKUP($C209,ИД!$A$2:$D$11,4,0))</f>
        <v>262.5</v>
      </c>
      <c r="G209" s="9">
        <v>24</v>
      </c>
      <c r="H209" s="79"/>
      <c r="I209" s="79"/>
      <c r="J209" s="79"/>
      <c r="K209" s="42">
        <v>3650</v>
      </c>
      <c r="L209" s="80">
        <f t="shared" ref="L209:L217" si="84">F209*B209*K209/1000*G209</f>
        <v>137970</v>
      </c>
      <c r="M209" s="111">
        <f t="shared" ref="M209:M214" si="85">L209*$B$221</f>
        <v>811263.6</v>
      </c>
      <c r="N209" s="92">
        <f t="shared" ref="N209:N217" si="86">B209</f>
        <v>6</v>
      </c>
      <c r="O209" s="81" t="str">
        <f>IF(ISNA(VLOOKUP($C209,ИД!$A$2:$I$11,8,0)),0,VLOOKUP($C209,ИД!$A$2:$I$11,8,0))</f>
        <v>LED светильник</v>
      </c>
      <c r="P209" s="82">
        <f>IF(ISNA(VLOOKUP($C209,ИД!$A$2:$I$11,9,0)),0,VLOOKUP($C209,ИД!$A$2:$I$11,9,0))</f>
        <v>75</v>
      </c>
      <c r="Q209" s="82">
        <f t="shared" ref="Q209:Q214" si="87">K209</f>
        <v>3650</v>
      </c>
      <c r="R209" s="83">
        <f t="shared" ref="R209:R214" si="88">P209*N209*Q209/1000</f>
        <v>1642.5</v>
      </c>
      <c r="S209" s="83">
        <f t="shared" ref="S209:S214" si="89">L209-R209</f>
        <v>136327.5</v>
      </c>
      <c r="T209" s="93">
        <f t="shared" ref="T209:T214" si="90">S209*$B$221</f>
        <v>801605.7</v>
      </c>
      <c r="U209" s="98">
        <f>IF(ISNA(VLOOKUP($C209,ИД!$A$2:$G$11,7,0)),0,VLOOKUP($C209,ИД!$A$2:$G$11,7,0))</f>
        <v>4500</v>
      </c>
      <c r="V209" s="10">
        <f t="shared" ref="V209:V214" si="91">N209*U209</f>
        <v>27000</v>
      </c>
      <c r="W209" s="10">
        <f t="shared" si="82"/>
        <v>3.3682395222489066E-2</v>
      </c>
      <c r="X209" s="138">
        <f>IF(ISNA(VLOOKUP($C209,ИД!$A$2:$J$11,10,0)),0,VLOOKUP($C209,ИД!$A$2:$J$11,10,0))</f>
        <v>1</v>
      </c>
      <c r="Y209" s="104">
        <f>IF(ISNA(VLOOKUP($C209,ИД!$A$2:$F$11,6,0)),0,VLOOKUP($C209,ИД!$A$2:$F$11,6,0))</f>
        <v>12500</v>
      </c>
      <c r="Z209" s="60">
        <f t="shared" ref="Z209:Z217" si="92">B209*Y209</f>
        <v>75000</v>
      </c>
      <c r="AA209" s="60">
        <f t="shared" ref="AA209:AA219" si="93">IF(ISERROR(Z209/T209),0,Z209/T209)</f>
        <v>9.3562208951358514E-2</v>
      </c>
      <c r="AB209" s="105">
        <f>IF(ISNA(VLOOKUP($C209,ИД!$A$2:$E$11,5,0)),0,VLOOKUP($C209,ИД!$A$2:$E$11,5,0))</f>
        <v>3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2"/>
      <c r="B210" s="13"/>
      <c r="C210" s="13"/>
      <c r="D210" s="63">
        <f>IF(ISNA(VLOOKUP($C210,ИД!$A$2:$D$11,2,0)),0,VLOOKUP($C210,ИД!$A$2:$D$11,2,0))</f>
        <v>0</v>
      </c>
      <c r="E210" s="63">
        <f>IF(ISNA(VLOOKUP($C210,ИД!$A$2:$D$11,2,0)),0,VLOOKUP($C210,ИД!$A$2:$D$11,3,0))</f>
        <v>0</v>
      </c>
      <c r="F210" s="63">
        <f>IF(ISNA(VLOOKUP($C210,ИД!$A$2:$D$11,2,0)),0,VLOOKUP($C210,ИД!$A$2:$D$11,4,0))</f>
        <v>0</v>
      </c>
      <c r="G210" s="11">
        <v>25</v>
      </c>
      <c r="H210" s="72"/>
      <c r="I210" s="72"/>
      <c r="J210" s="72"/>
      <c r="K210" s="14"/>
      <c r="L210" s="70">
        <f t="shared" si="84"/>
        <v>0</v>
      </c>
      <c r="M210" s="107">
        <f t="shared" si="85"/>
        <v>0</v>
      </c>
      <c r="N210" s="94">
        <f t="shared" si="86"/>
        <v>0</v>
      </c>
      <c r="O210" s="84">
        <f>IF(ISNA(VLOOKUP($C210,ИД!$A$2:$I$11,8,0)),0,VLOOKUP($C210,ИД!$A$2:$I$11,8,0))</f>
        <v>0</v>
      </c>
      <c r="P210" s="85">
        <f>IF(ISNA(VLOOKUP($C210,ИД!$A$2:$I$11,9,0)),0,VLOOKUP($C210,ИД!$A$2:$I$11,9,0))</f>
        <v>0</v>
      </c>
      <c r="Q210" s="85">
        <f t="shared" si="87"/>
        <v>0</v>
      </c>
      <c r="R210" s="71">
        <f t="shared" si="88"/>
        <v>0</v>
      </c>
      <c r="S210" s="71">
        <f t="shared" si="89"/>
        <v>0</v>
      </c>
      <c r="T210" s="89">
        <f t="shared" si="90"/>
        <v>0</v>
      </c>
      <c r="U210" s="96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7">
        <f>IF(ISNA(VLOOKUP($C210,ИД!$A$2:$J$11,10,0)),0,VLOOKUP($C210,ИД!$A$2:$J$11,10,0))</f>
        <v>0</v>
      </c>
      <c r="Y210" s="100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1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2"/>
      <c r="B211" s="13"/>
      <c r="C211" s="13"/>
      <c r="D211" s="63">
        <f>IF(ISNA(VLOOKUP($C211,ИД!$A$2:$D$11,2,0)),0,VLOOKUP($C211,ИД!$A$2:$D$11,2,0))</f>
        <v>0</v>
      </c>
      <c r="E211" s="63">
        <f>IF(ISNA(VLOOKUP($C211,ИД!$A$2:$D$11,2,0)),0,VLOOKUP($C211,ИД!$A$2:$D$11,3,0))</f>
        <v>0</v>
      </c>
      <c r="F211" s="63">
        <f>IF(ISNA(VLOOKUP($C211,ИД!$A$2:$D$11,2,0)),0,VLOOKUP($C211,ИД!$A$2:$D$11,4,0))</f>
        <v>0</v>
      </c>
      <c r="G211" s="11">
        <v>26</v>
      </c>
      <c r="H211" s="72"/>
      <c r="I211" s="72"/>
      <c r="J211" s="72"/>
      <c r="K211" s="14"/>
      <c r="L211" s="70">
        <f t="shared" si="84"/>
        <v>0</v>
      </c>
      <c r="M211" s="107">
        <f t="shared" si="85"/>
        <v>0</v>
      </c>
      <c r="N211" s="94">
        <f t="shared" si="86"/>
        <v>0</v>
      </c>
      <c r="O211" s="84">
        <f>IF(ISNA(VLOOKUP($C211,ИД!$A$2:$I$11,8,0)),0,VLOOKUP($C211,ИД!$A$2:$I$11,8,0))</f>
        <v>0</v>
      </c>
      <c r="P211" s="85">
        <f>IF(ISNA(VLOOKUP($C211,ИД!$A$2:$I$11,9,0)),0,VLOOKUP($C211,ИД!$A$2:$I$11,9,0))</f>
        <v>0</v>
      </c>
      <c r="Q211" s="85">
        <f t="shared" si="87"/>
        <v>0</v>
      </c>
      <c r="R211" s="71">
        <f t="shared" si="88"/>
        <v>0</v>
      </c>
      <c r="S211" s="71">
        <f t="shared" si="89"/>
        <v>0</v>
      </c>
      <c r="T211" s="89">
        <f t="shared" si="90"/>
        <v>0</v>
      </c>
      <c r="U211" s="96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7">
        <f>IF(ISNA(VLOOKUP($C211,ИД!$A$2:$J$11,10,0)),0,VLOOKUP($C211,ИД!$A$2:$J$11,10,0))</f>
        <v>0</v>
      </c>
      <c r="Y211" s="100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1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2"/>
      <c r="B212" s="13"/>
      <c r="C212" s="13"/>
      <c r="D212" s="63">
        <f>IF(ISNA(VLOOKUP($C212,ИД!$A$2:$D$11,2,0)),0,VLOOKUP($C212,ИД!$A$2:$D$11,2,0))</f>
        <v>0</v>
      </c>
      <c r="E212" s="63">
        <f>IF(ISNA(VLOOKUP($C212,ИД!$A$2:$D$11,2,0)),0,VLOOKUP($C212,ИД!$A$2:$D$11,3,0))</f>
        <v>0</v>
      </c>
      <c r="F212" s="63">
        <f>IF(ISNA(VLOOKUP($C212,ИД!$A$2:$D$11,2,0)),0,VLOOKUP($C212,ИД!$A$2:$D$11,4,0))</f>
        <v>0</v>
      </c>
      <c r="G212" s="11">
        <v>27</v>
      </c>
      <c r="H212" s="72"/>
      <c r="I212" s="72"/>
      <c r="J212" s="72"/>
      <c r="K212" s="14"/>
      <c r="L212" s="70">
        <f t="shared" si="84"/>
        <v>0</v>
      </c>
      <c r="M212" s="107">
        <f t="shared" si="85"/>
        <v>0</v>
      </c>
      <c r="N212" s="94">
        <f t="shared" si="86"/>
        <v>0</v>
      </c>
      <c r="O212" s="84">
        <f>IF(ISNA(VLOOKUP($C212,ИД!$A$2:$I$11,8,0)),0,VLOOKUP($C212,ИД!$A$2:$I$11,8,0))</f>
        <v>0</v>
      </c>
      <c r="P212" s="85">
        <f>IF(ISNA(VLOOKUP($C212,ИД!$A$2:$I$11,9,0)),0,VLOOKUP($C212,ИД!$A$2:$I$11,9,0))</f>
        <v>0</v>
      </c>
      <c r="Q212" s="85">
        <f t="shared" si="87"/>
        <v>0</v>
      </c>
      <c r="R212" s="71">
        <f t="shared" si="88"/>
        <v>0</v>
      </c>
      <c r="S212" s="71">
        <f t="shared" si="89"/>
        <v>0</v>
      </c>
      <c r="T212" s="89">
        <f t="shared" si="90"/>
        <v>0</v>
      </c>
      <c r="U212" s="96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7">
        <f>IF(ISNA(VLOOKUP($C212,ИД!$A$2:$J$11,10,0)),0,VLOOKUP($C212,ИД!$A$2:$J$11,10,0))</f>
        <v>0</v>
      </c>
      <c r="Y212" s="100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1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2"/>
      <c r="B213" s="13"/>
      <c r="C213" s="13"/>
      <c r="D213" s="63">
        <f>IF(ISNA(VLOOKUP($C213,ИД!$A$2:$D$11,2,0)),0,VLOOKUP($C213,ИД!$A$2:$D$11,2,0))</f>
        <v>0</v>
      </c>
      <c r="E213" s="63">
        <f>IF(ISNA(VLOOKUP($C213,ИД!$A$2:$D$11,2,0)),0,VLOOKUP($C213,ИД!$A$2:$D$11,3,0))</f>
        <v>0</v>
      </c>
      <c r="F213" s="63">
        <f>IF(ISNA(VLOOKUP($C213,ИД!$A$2:$D$11,2,0)),0,VLOOKUP($C213,ИД!$A$2:$D$11,4,0))</f>
        <v>0</v>
      </c>
      <c r="G213" s="11">
        <v>28</v>
      </c>
      <c r="H213" s="72"/>
      <c r="I213" s="72"/>
      <c r="J213" s="72"/>
      <c r="K213" s="14"/>
      <c r="L213" s="70">
        <f t="shared" si="84"/>
        <v>0</v>
      </c>
      <c r="M213" s="107">
        <f t="shared" si="85"/>
        <v>0</v>
      </c>
      <c r="N213" s="94">
        <f t="shared" si="86"/>
        <v>0</v>
      </c>
      <c r="O213" s="84">
        <f>IF(ISNA(VLOOKUP($C213,ИД!$A$2:$I$11,8,0)),0,VLOOKUP($C213,ИД!$A$2:$I$11,8,0))</f>
        <v>0</v>
      </c>
      <c r="P213" s="85">
        <f>IF(ISNA(VLOOKUP($C213,ИД!$A$2:$I$11,9,0)),0,VLOOKUP($C213,ИД!$A$2:$I$11,9,0))</f>
        <v>0</v>
      </c>
      <c r="Q213" s="85">
        <f t="shared" si="87"/>
        <v>0</v>
      </c>
      <c r="R213" s="71">
        <f t="shared" si="88"/>
        <v>0</v>
      </c>
      <c r="S213" s="71">
        <f t="shared" si="89"/>
        <v>0</v>
      </c>
      <c r="T213" s="89">
        <f t="shared" si="90"/>
        <v>0</v>
      </c>
      <c r="U213" s="96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7">
        <f>IF(ISNA(VLOOKUP($C213,ИД!$A$2:$J$11,10,0)),0,VLOOKUP($C213,ИД!$A$2:$J$11,10,0))</f>
        <v>0</v>
      </c>
      <c r="Y213" s="100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1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2"/>
      <c r="B214" s="13"/>
      <c r="C214" s="13"/>
      <c r="D214" s="63">
        <f>IF(ISNA(VLOOKUP($C214,ИД!$A$2:$D$11,2,0)),0,VLOOKUP($C214,ИД!$A$2:$D$11,2,0))</f>
        <v>0</v>
      </c>
      <c r="E214" s="63">
        <f>IF(ISNA(VLOOKUP($C214,ИД!$A$2:$D$11,2,0)),0,VLOOKUP($C214,ИД!$A$2:$D$11,3,0))</f>
        <v>0</v>
      </c>
      <c r="F214" s="63">
        <f>IF(ISNA(VLOOKUP($C214,ИД!$A$2:$D$11,2,0)),0,VLOOKUP($C214,ИД!$A$2:$D$11,4,0))</f>
        <v>0</v>
      </c>
      <c r="G214" s="11">
        <v>29</v>
      </c>
      <c r="H214" s="72"/>
      <c r="I214" s="72"/>
      <c r="J214" s="72"/>
      <c r="K214" s="14"/>
      <c r="L214" s="70">
        <f t="shared" si="84"/>
        <v>0</v>
      </c>
      <c r="M214" s="107">
        <f t="shared" si="85"/>
        <v>0</v>
      </c>
      <c r="N214" s="94">
        <f t="shared" si="86"/>
        <v>0</v>
      </c>
      <c r="O214" s="84">
        <f>IF(ISNA(VLOOKUP($C214,ИД!$A$2:$I$11,8,0)),0,VLOOKUP($C214,ИД!$A$2:$I$11,8,0))</f>
        <v>0</v>
      </c>
      <c r="P214" s="85">
        <f>IF(ISNA(VLOOKUP($C214,ИД!$A$2:$I$11,9,0)),0,VLOOKUP($C214,ИД!$A$2:$I$11,9,0))</f>
        <v>0</v>
      </c>
      <c r="Q214" s="85">
        <f t="shared" si="87"/>
        <v>0</v>
      </c>
      <c r="R214" s="71">
        <f t="shared" si="88"/>
        <v>0</v>
      </c>
      <c r="S214" s="71">
        <f t="shared" si="89"/>
        <v>0</v>
      </c>
      <c r="T214" s="89">
        <f t="shared" si="90"/>
        <v>0</v>
      </c>
      <c r="U214" s="96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7">
        <f>IF(ISNA(VLOOKUP($C214,ИД!$A$2:$J$11,10,0)),0,VLOOKUP($C214,ИД!$A$2:$J$11,10,0))</f>
        <v>0</v>
      </c>
      <c r="Y214" s="100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1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09"/>
      <c r="B215" s="13"/>
      <c r="C215" s="13"/>
      <c r="D215" s="63">
        <f>IF(ISNA(VLOOKUP($C215,ИД!$A$2:$D$11,2,0)),0,VLOOKUP($C215,ИД!$A$2:$D$11,2,0))</f>
        <v>0</v>
      </c>
      <c r="E215" s="63">
        <f>IF(ISNA(VLOOKUP($C215,ИД!$A$2:$D$11,2,0)),0,VLOOKUP($C215,ИД!$A$2:$D$11,3,0))</f>
        <v>0</v>
      </c>
      <c r="F215" s="63">
        <f>IF(ISNA(VLOOKUP($C215,ИД!$A$2:$D$11,2,0)),0,VLOOKUP($C215,ИД!$A$2:$D$11,4,0))</f>
        <v>0</v>
      </c>
      <c r="G215" s="11">
        <v>24</v>
      </c>
      <c r="H215" s="72"/>
      <c r="I215" s="72"/>
      <c r="J215" s="72"/>
      <c r="K215" s="14"/>
      <c r="L215" s="70">
        <f t="shared" si="84"/>
        <v>0</v>
      </c>
      <c r="M215" s="107">
        <f>L215*$B$221</f>
        <v>0</v>
      </c>
      <c r="N215" s="94">
        <f t="shared" si="86"/>
        <v>0</v>
      </c>
      <c r="O215" s="84">
        <f>IF(ISNA(VLOOKUP($C215,ИД!$A$2:$I$11,8,0)),0,VLOOKUP($C215,ИД!$A$2:$I$11,8,0))</f>
        <v>0</v>
      </c>
      <c r="P215" s="85">
        <f>IF(ISNA(VLOOKUP($C215,ИД!$A$2:$I$11,9,0)),0,VLOOKUP($C215,ИД!$A$2:$I$11,9,0))</f>
        <v>0</v>
      </c>
      <c r="Q215" s="85">
        <f t="shared" si="49"/>
        <v>0</v>
      </c>
      <c r="R215" s="71">
        <f t="shared" si="50"/>
        <v>0</v>
      </c>
      <c r="S215" s="71">
        <f t="shared" si="51"/>
        <v>0</v>
      </c>
      <c r="T215" s="89">
        <f>S215*$B$221</f>
        <v>0</v>
      </c>
      <c r="U215" s="96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7">
        <f>IF(ISNA(VLOOKUP($C215,ИД!$A$2:$J$11,10,0)),0,VLOOKUP($C215,ИД!$A$2:$J$11,10,0))</f>
        <v>0</v>
      </c>
      <c r="Y215" s="100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1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09"/>
      <c r="B216" s="13"/>
      <c r="C216" s="13"/>
      <c r="D216" s="63">
        <f>IF(ISNA(VLOOKUP($C216,ИД!$A$2:$D$11,2,0)),0,VLOOKUP($C216,ИД!$A$2:$D$11,2,0))</f>
        <v>0</v>
      </c>
      <c r="E216" s="63">
        <f>IF(ISNA(VLOOKUP($C216,ИД!$A$2:$D$11,2,0)),0,VLOOKUP($C216,ИД!$A$2:$D$11,3,0))</f>
        <v>0</v>
      </c>
      <c r="F216" s="63">
        <f>IF(ISNA(VLOOKUP($C216,ИД!$A$2:$D$11,2,0)),0,VLOOKUP($C216,ИД!$A$2:$D$11,4,0))</f>
        <v>0</v>
      </c>
      <c r="G216" s="11">
        <v>25</v>
      </c>
      <c r="H216" s="72"/>
      <c r="I216" s="72"/>
      <c r="J216" s="72"/>
      <c r="K216" s="14"/>
      <c r="L216" s="70">
        <f t="shared" si="84"/>
        <v>0</v>
      </c>
      <c r="M216" s="107">
        <f>L216*$B$221</f>
        <v>0</v>
      </c>
      <c r="N216" s="94">
        <f t="shared" si="86"/>
        <v>0</v>
      </c>
      <c r="O216" s="84">
        <f>IF(ISNA(VLOOKUP($C216,ИД!$A$2:$I$11,8,0)),0,VLOOKUP($C216,ИД!$A$2:$I$11,8,0))</f>
        <v>0</v>
      </c>
      <c r="P216" s="85">
        <f>IF(ISNA(VLOOKUP($C216,ИД!$A$2:$I$11,9,0)),0,VLOOKUP($C216,ИД!$A$2:$I$11,9,0))</f>
        <v>0</v>
      </c>
      <c r="Q216" s="85">
        <f t="shared" si="49"/>
        <v>0</v>
      </c>
      <c r="R216" s="71">
        <f t="shared" si="50"/>
        <v>0</v>
      </c>
      <c r="S216" s="71">
        <f t="shared" si="51"/>
        <v>0</v>
      </c>
      <c r="T216" s="89">
        <f>S216*$B$221</f>
        <v>0</v>
      </c>
      <c r="U216" s="96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7">
        <f>IF(ISNA(VLOOKUP($C216,ИД!$A$2:$J$11,10,0)),0,VLOOKUP($C216,ИД!$A$2:$J$11,10,0))</f>
        <v>0</v>
      </c>
      <c r="Y216" s="100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1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3"/>
      <c r="B217" s="40"/>
      <c r="C217" s="40"/>
      <c r="D217" s="66">
        <f>IF(ISNA(VLOOKUP($C217,ИД!$A$2:$D$11,2,0)),0,VLOOKUP($C217,ИД!$A$2:$D$11,2,0))</f>
        <v>0</v>
      </c>
      <c r="E217" s="66">
        <f>IF(ISNA(VLOOKUP($C217,ИД!$A$2:$D$11,2,0)),0,VLOOKUP($C217,ИД!$A$2:$D$11,3,0))</f>
        <v>0</v>
      </c>
      <c r="F217" s="66">
        <f>IF(ISNA(VLOOKUP($C217,ИД!$A$2:$D$11,2,0)),0,VLOOKUP($C217,ИД!$A$2:$D$11,4,0))</f>
        <v>0</v>
      </c>
      <c r="G217" s="67">
        <v>26</v>
      </c>
      <c r="H217" s="73"/>
      <c r="I217" s="73"/>
      <c r="J217" s="73"/>
      <c r="K217" s="41"/>
      <c r="L217" s="74">
        <f t="shared" si="84"/>
        <v>0</v>
      </c>
      <c r="M217" s="110">
        <f>L217*$B$221</f>
        <v>0</v>
      </c>
      <c r="N217" s="95">
        <f t="shared" si="86"/>
        <v>0</v>
      </c>
      <c r="O217" s="86">
        <f>IF(ISNA(VLOOKUP($C217,ИД!$A$2:$I$11,8,0)),0,VLOOKUP($C217,ИД!$A$2:$I$11,8,0))</f>
        <v>0</v>
      </c>
      <c r="P217" s="87">
        <f>IF(ISNA(VLOOKUP($C217,ИД!$A$2:$I$11,9,0)),0,VLOOKUP($C217,ИД!$A$2:$I$11,9,0))</f>
        <v>0</v>
      </c>
      <c r="Q217" s="87">
        <f t="shared" si="49"/>
        <v>0</v>
      </c>
      <c r="R217" s="75">
        <f t="shared" si="50"/>
        <v>0</v>
      </c>
      <c r="S217" s="75">
        <f t="shared" si="51"/>
        <v>0</v>
      </c>
      <c r="T217" s="91">
        <f>S217*$B$221</f>
        <v>0</v>
      </c>
      <c r="U217" s="99">
        <f>IF(ISNA(VLOOKUP($C217,ИД!$A$2:$G$11,7,0)),0,VLOOKUP($C217,ИД!$A$2:$G$11,7,0))</f>
        <v>0</v>
      </c>
      <c r="V217" s="76">
        <f t="shared" si="52"/>
        <v>0</v>
      </c>
      <c r="W217" s="76">
        <f t="shared" si="82"/>
        <v>0</v>
      </c>
      <c r="X217" s="122">
        <f>IF(ISNA(VLOOKUP($C217,ИД!$A$2:$J$11,10,0)),0,VLOOKUP($C217,ИД!$A$2:$J$11,10,0))</f>
        <v>0</v>
      </c>
      <c r="Y217" s="102">
        <f>IF(ISNA(VLOOKUP($C217,ИД!$A$2:$F$11,6,0)),0,VLOOKUP($C217,ИД!$A$2:$F$11,6,0))</f>
        <v>0</v>
      </c>
      <c r="Z217" s="77">
        <f t="shared" si="92"/>
        <v>0</v>
      </c>
      <c r="AA217" s="77">
        <f t="shared" si="93"/>
        <v>0</v>
      </c>
      <c r="AB217" s="103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6" t="s">
        <v>53</v>
      </c>
      <c r="B218" s="119">
        <f>SUBTOTAL(109,B5:B217)</f>
        <v>428</v>
      </c>
      <c r="C218" s="115"/>
      <c r="D218" s="115"/>
      <c r="E218" s="115"/>
      <c r="F218" s="119">
        <f>SUM(F209:F217)</f>
        <v>262.5</v>
      </c>
      <c r="G218" s="119">
        <f>SUBTOTAL(109,G5:G217)</f>
        <v>534</v>
      </c>
      <c r="H218" s="119">
        <f>SUBTOTAL(109,H5:H217)</f>
        <v>0</v>
      </c>
      <c r="I218" s="119">
        <f>SUBTOTAL(109,I5:I217)</f>
        <v>0</v>
      </c>
      <c r="J218" s="119">
        <f>SUBTOTAL(109,J5:J217)</f>
        <v>0</v>
      </c>
      <c r="K218" s="119"/>
      <c r="L218" s="119">
        <f>SUM(L209:L217)</f>
        <v>137970</v>
      </c>
      <c r="M218" s="123">
        <f>SUM(M209:M217)</f>
        <v>811263.6</v>
      </c>
      <c r="N218" s="118">
        <f>SUBTOTAL(109,N5:N217)</f>
        <v>428</v>
      </c>
      <c r="O218" s="119"/>
      <c r="P218" s="119">
        <f>SUM(P209:P217)</f>
        <v>75</v>
      </c>
      <c r="Q218" s="124"/>
      <c r="R218" s="119">
        <f>SUM(R209:R217)</f>
        <v>1642.5</v>
      </c>
      <c r="S218" s="119">
        <f>SUM(S209:S217)</f>
        <v>136327.5</v>
      </c>
      <c r="T218" s="123">
        <f>SUM(T209:T217)</f>
        <v>801605.7</v>
      </c>
      <c r="U218" s="125"/>
      <c r="V218" s="119">
        <f>SUM(V209:V217)</f>
        <v>27000</v>
      </c>
      <c r="W218" s="126">
        <f t="shared" si="82"/>
        <v>3.3682395222489066E-2</v>
      </c>
      <c r="X218" s="127"/>
      <c r="Y218" s="128"/>
      <c r="Z218" s="119">
        <f>SUM(Z209:Z217)</f>
        <v>75000</v>
      </c>
      <c r="AA218" s="129">
        <f t="shared" si="93"/>
        <v>9.3562208951358514E-2</v>
      </c>
      <c r="AB218" s="130"/>
      <c r="AD218" s="12"/>
      <c r="AE218" s="12"/>
      <c r="AF218" s="12"/>
    </row>
    <row r="219" spans="1:33" ht="30" customHeight="1" thickTop="1" thickBot="1" x14ac:dyDescent="0.25">
      <c r="A219" s="114" t="s">
        <v>33</v>
      </c>
      <c r="B219" s="115"/>
      <c r="C219" s="115"/>
      <c r="D219" s="115"/>
      <c r="E219" s="115"/>
      <c r="F219" s="116">
        <f>F218+F207</f>
        <v>1067.3000000000002</v>
      </c>
      <c r="G219" s="115"/>
      <c r="H219" s="115"/>
      <c r="I219" s="115"/>
      <c r="J219" s="115"/>
      <c r="K219" s="115"/>
      <c r="L219" s="116">
        <f>L218+L207</f>
        <v>284295.79200000002</v>
      </c>
      <c r="M219" s="117">
        <f>M218+M207</f>
        <v>1671659.2569599999</v>
      </c>
      <c r="N219" s="118"/>
      <c r="O219" s="119"/>
      <c r="P219" s="116">
        <f>P218+P207</f>
        <v>403</v>
      </c>
      <c r="Q219" s="119"/>
      <c r="R219" s="116">
        <f>R218+R207</f>
        <v>17398.484</v>
      </c>
      <c r="S219" s="116">
        <f>S218+S207</f>
        <v>266897.30800000002</v>
      </c>
      <c r="T219" s="117">
        <f>T218+T207</f>
        <v>1569356.1710399999</v>
      </c>
      <c r="U219" s="120"/>
      <c r="V219" s="116">
        <f>V218+V207</f>
        <v>278200</v>
      </c>
      <c r="W219" s="116">
        <f t="shared" si="82"/>
        <v>0.17727014755078768</v>
      </c>
      <c r="X219" s="121"/>
      <c r="Y219" s="120"/>
      <c r="Z219" s="119">
        <f>Z218+Z207</f>
        <v>1119250</v>
      </c>
      <c r="AA219" s="116">
        <f t="shared" si="93"/>
        <v>0.71319055588144908</v>
      </c>
      <c r="AB219" s="117"/>
      <c r="AD219" s="12"/>
      <c r="AE219" s="12"/>
      <c r="AF219" s="12"/>
    </row>
    <row r="220" spans="1:33" ht="12.75" customHeight="1" thickTop="1" x14ac:dyDescent="0.2">
      <c r="A220" s="204"/>
      <c r="B220" s="205"/>
      <c r="C220" s="205"/>
      <c r="D220" s="205"/>
      <c r="E220" s="205"/>
      <c r="F220" s="205"/>
      <c r="G220" s="149"/>
      <c r="H220" s="149"/>
      <c r="I220" s="149"/>
      <c r="J220" s="149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1"/>
    </row>
    <row r="221" spans="1:33" s="4" customFormat="1" ht="15.75" customHeight="1" x14ac:dyDescent="0.2">
      <c r="A221" s="150" t="s">
        <v>34</v>
      </c>
      <c r="B221" s="214">
        <v>5.88</v>
      </c>
      <c r="C221" s="215">
        <v>3.7509100000000002</v>
      </c>
      <c r="D221" s="216">
        <v>3.7509100000000002</v>
      </c>
      <c r="E221" s="24" t="s">
        <v>35</v>
      </c>
      <c r="F221" s="24"/>
      <c r="G221" s="24"/>
      <c r="H221" s="24"/>
      <c r="I221" s="24"/>
      <c r="J221" s="24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3"/>
      <c r="AC221" s="2"/>
    </row>
    <row r="222" spans="1:33" s="4" customFormat="1" ht="14.25" customHeight="1" x14ac:dyDescent="0.2">
      <c r="A222" s="206"/>
      <c r="B222" s="206"/>
      <c r="C222" s="206"/>
      <c r="D222" s="206"/>
      <c r="E222" s="206"/>
      <c r="F222" s="206"/>
      <c r="G222" s="24"/>
      <c r="H222" s="24"/>
      <c r="I222" s="24"/>
      <c r="J222" s="24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3"/>
      <c r="AC222" s="18"/>
    </row>
    <row r="223" spans="1:33" s="4" customFormat="1" ht="14.25" customHeight="1" x14ac:dyDescent="0.2">
      <c r="A223" s="207"/>
      <c r="B223" s="207"/>
      <c r="C223" s="207"/>
      <c r="D223" s="207"/>
      <c r="E223" s="207"/>
      <c r="F223" s="207"/>
      <c r="G223" s="24"/>
      <c r="H223" s="24"/>
      <c r="I223" s="24"/>
      <c r="J223" s="24"/>
      <c r="K223" s="182"/>
      <c r="L223" s="182"/>
      <c r="M223" s="195" t="s">
        <v>41</v>
      </c>
      <c r="N223" s="195"/>
      <c r="O223" s="195"/>
      <c r="P223" s="195"/>
      <c r="Q223" s="195"/>
      <c r="R223" s="195"/>
      <c r="S223" s="184"/>
      <c r="T223" s="182"/>
      <c r="U223" s="182"/>
      <c r="V223" s="182"/>
      <c r="W223" s="182"/>
      <c r="X223" s="182"/>
      <c r="Y223" s="182"/>
      <c r="Z223" s="182"/>
      <c r="AA223" s="182"/>
      <c r="AB223" s="183"/>
      <c r="AC223" s="20"/>
    </row>
    <row r="224" spans="1:33" s="4" customFormat="1" ht="50.25" customHeight="1" x14ac:dyDescent="0.2">
      <c r="A224" s="212" t="s">
        <v>60</v>
      </c>
      <c r="B224" s="213"/>
      <c r="C224" s="196" t="s">
        <v>61</v>
      </c>
      <c r="D224" s="196"/>
      <c r="E224" s="217" t="s">
        <v>64</v>
      </c>
      <c r="F224" s="217"/>
      <c r="G224" s="144"/>
      <c r="H224" s="144"/>
      <c r="I224" s="144"/>
      <c r="J224" s="144"/>
      <c r="K224" s="182"/>
      <c r="L224" s="182"/>
      <c r="M224" s="196" t="s">
        <v>59</v>
      </c>
      <c r="N224" s="196"/>
      <c r="O224" s="196" t="s">
        <v>65</v>
      </c>
      <c r="P224" s="196"/>
      <c r="Q224" s="196" t="s">
        <v>66</v>
      </c>
      <c r="R224" s="196"/>
      <c r="S224" s="184"/>
      <c r="T224" s="182"/>
      <c r="U224" s="182"/>
      <c r="V224" s="182"/>
      <c r="W224" s="182"/>
      <c r="X224" s="182"/>
      <c r="Y224" s="182"/>
      <c r="Z224" s="182"/>
      <c r="AA224" s="182"/>
      <c r="AB224" s="183"/>
      <c r="AC224" s="2"/>
    </row>
    <row r="225" spans="1:31" s="4" customFormat="1" ht="52.5" customHeight="1" x14ac:dyDescent="0.2">
      <c r="A225" s="202" t="s">
        <v>38</v>
      </c>
      <c r="B225" s="203"/>
      <c r="C225" s="165">
        <f>F219</f>
        <v>1067.3000000000002</v>
      </c>
      <c r="D225" s="47" t="s">
        <v>37</v>
      </c>
      <c r="E225" s="218"/>
      <c r="F225" s="219"/>
      <c r="G225" s="145" t="s">
        <v>37</v>
      </c>
      <c r="H225" s="145"/>
      <c r="I225" s="145"/>
      <c r="J225" s="145"/>
      <c r="K225" s="182"/>
      <c r="L225" s="182"/>
      <c r="M225" s="201" t="s">
        <v>21</v>
      </c>
      <c r="N225" s="201"/>
      <c r="O225" s="188">
        <v>20</v>
      </c>
      <c r="P225" s="189"/>
      <c r="Q225" s="190">
        <v>600</v>
      </c>
      <c r="R225" s="191"/>
      <c r="S225" s="184"/>
      <c r="T225" s="182"/>
      <c r="U225" s="182"/>
      <c r="V225" s="182"/>
      <c r="W225" s="182"/>
      <c r="X225" s="182"/>
      <c r="Y225" s="182"/>
      <c r="Z225" s="182"/>
      <c r="AA225" s="182"/>
      <c r="AB225" s="183"/>
      <c r="AC225" s="2"/>
    </row>
    <row r="226" spans="1:31" s="4" customFormat="1" ht="46.5" customHeight="1" x14ac:dyDescent="0.2">
      <c r="A226" s="202" t="s">
        <v>39</v>
      </c>
      <c r="B226" s="203"/>
      <c r="C226" s="165">
        <f>P219</f>
        <v>403</v>
      </c>
      <c r="D226" s="47" t="s">
        <v>37</v>
      </c>
      <c r="E226" s="218"/>
      <c r="F226" s="219"/>
      <c r="G226" s="145" t="s">
        <v>37</v>
      </c>
      <c r="H226" s="145"/>
      <c r="I226" s="145"/>
      <c r="J226" s="145"/>
      <c r="K226" s="182"/>
      <c r="L226" s="182"/>
      <c r="M226" s="201" t="s">
        <v>23</v>
      </c>
      <c r="N226" s="201"/>
      <c r="O226" s="188">
        <v>30</v>
      </c>
      <c r="P226" s="189"/>
      <c r="Q226" s="190">
        <v>200</v>
      </c>
      <c r="R226" s="191"/>
      <c r="S226" s="184"/>
      <c r="T226" s="182"/>
      <c r="U226" s="182"/>
      <c r="V226" s="182"/>
      <c r="W226" s="182"/>
      <c r="X226" s="182"/>
      <c r="Y226" s="182"/>
      <c r="Z226" s="182"/>
      <c r="AA226" s="182"/>
      <c r="AB226" s="183"/>
      <c r="AD226" s="24"/>
      <c r="AE226" s="24"/>
    </row>
    <row r="227" spans="1:31" s="4" customFormat="1" ht="39" customHeight="1" x14ac:dyDescent="0.2">
      <c r="A227" s="202" t="s">
        <v>40</v>
      </c>
      <c r="B227" s="203"/>
      <c r="C227" s="165">
        <f>C225-C226</f>
        <v>664.30000000000018</v>
      </c>
      <c r="D227" s="47" t="s">
        <v>37</v>
      </c>
      <c r="E227" s="197">
        <f>C227/C225</f>
        <v>0.62241169305724731</v>
      </c>
      <c r="F227" s="198"/>
      <c r="G227" s="147" t="s">
        <v>37</v>
      </c>
      <c r="H227" s="147"/>
      <c r="I227" s="147"/>
      <c r="J227" s="147"/>
      <c r="K227" s="182"/>
      <c r="L227" s="182"/>
      <c r="M227" s="200" t="s">
        <v>25</v>
      </c>
      <c r="N227" s="200"/>
      <c r="O227" s="190">
        <v>10</v>
      </c>
      <c r="P227" s="191"/>
      <c r="Q227" s="190">
        <v>25</v>
      </c>
      <c r="R227" s="191"/>
      <c r="S227" s="184"/>
      <c r="T227" s="182"/>
      <c r="U227" s="182"/>
      <c r="V227" s="182"/>
      <c r="W227" s="182"/>
      <c r="X227" s="182"/>
      <c r="Y227" s="182"/>
      <c r="Z227" s="182"/>
      <c r="AA227" s="182"/>
      <c r="AB227" s="183"/>
      <c r="AD227" s="24"/>
      <c r="AE227" s="24"/>
    </row>
    <row r="228" spans="1:31" s="4" customFormat="1" ht="30.75" customHeight="1" x14ac:dyDescent="0.2">
      <c r="A228" s="202" t="s">
        <v>62</v>
      </c>
      <c r="B228" s="203"/>
      <c r="C228" s="165">
        <f>S219</f>
        <v>266897.30800000002</v>
      </c>
      <c r="D228" s="47" t="s">
        <v>58</v>
      </c>
      <c r="E228" s="197">
        <f>S219/L219</f>
        <v>0.93880147195425245</v>
      </c>
      <c r="F228" s="198"/>
      <c r="G228" s="148"/>
      <c r="H228" s="148"/>
      <c r="I228" s="148"/>
      <c r="J228" s="148"/>
      <c r="K228" s="182"/>
      <c r="L228" s="182"/>
      <c r="M228" s="200" t="s">
        <v>26</v>
      </c>
      <c r="N228" s="200"/>
      <c r="O228" s="192">
        <v>5</v>
      </c>
      <c r="P228" s="193"/>
      <c r="Q228" s="190">
        <v>120</v>
      </c>
      <c r="R228" s="191"/>
      <c r="S228" s="184"/>
      <c r="T228" s="182"/>
      <c r="U228" s="182"/>
      <c r="V228" s="182"/>
      <c r="W228" s="182"/>
      <c r="X228" s="182"/>
      <c r="Y228" s="182"/>
      <c r="Z228" s="182"/>
      <c r="AA228" s="182"/>
      <c r="AB228" s="183"/>
      <c r="AD228" s="24"/>
      <c r="AE228" s="24"/>
    </row>
    <row r="229" spans="1:31" s="4" customFormat="1" ht="36.75" customHeight="1" thickBot="1" x14ac:dyDescent="0.25">
      <c r="A229" s="210" t="s">
        <v>63</v>
      </c>
      <c r="B229" s="211"/>
      <c r="C229" s="166">
        <f>T219</f>
        <v>1569356.1710399999</v>
      </c>
      <c r="D229" s="155" t="s">
        <v>83</v>
      </c>
      <c r="E229" s="208">
        <f>T219/M219</f>
        <v>0.93880147195425245</v>
      </c>
      <c r="F229" s="209"/>
      <c r="G229" s="152"/>
      <c r="H229" s="152"/>
      <c r="I229" s="152"/>
      <c r="J229" s="152"/>
      <c r="K229" s="186"/>
      <c r="L229" s="186"/>
      <c r="M229" s="199" t="s">
        <v>42</v>
      </c>
      <c r="N229" s="199"/>
      <c r="O229" s="194">
        <f>O225*Q225+O226*Q226+O227*Q227+O228*Q228</f>
        <v>18850</v>
      </c>
      <c r="P229" s="194"/>
      <c r="Q229" s="194"/>
      <c r="R229" s="194"/>
      <c r="S229" s="185"/>
      <c r="T229" s="186"/>
      <c r="U229" s="186"/>
      <c r="V229" s="186"/>
      <c r="W229" s="186"/>
      <c r="X229" s="186"/>
      <c r="Y229" s="186"/>
      <c r="Z229" s="186"/>
      <c r="AA229" s="186"/>
      <c r="AB229" s="187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1"/>
      <c r="R230" s="61"/>
      <c r="S230" s="61"/>
      <c r="T230" s="4"/>
      <c r="U230" s="19"/>
      <c r="V230" s="25"/>
      <c r="X230" s="23"/>
      <c r="Y230" s="23"/>
      <c r="Z230" s="25"/>
      <c r="AA230" s="58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1"/>
      <c r="O231" s="61"/>
      <c r="P231" s="61"/>
      <c r="Q231" s="61"/>
      <c r="R231" s="61"/>
      <c r="S231" s="61"/>
      <c r="T231" s="4"/>
      <c r="U231" s="19"/>
      <c r="V231" s="25"/>
      <c r="X231" s="23"/>
      <c r="Y231" s="23"/>
      <c r="Z231" s="25"/>
      <c r="AA231" s="58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1"/>
      <c r="O232" s="61"/>
      <c r="P232" s="61"/>
      <c r="Q232" s="61"/>
      <c r="R232" s="61"/>
      <c r="S232" s="61"/>
      <c r="T232" s="4"/>
      <c r="U232" s="19"/>
      <c r="V232" s="25"/>
      <c r="X232" s="23"/>
      <c r="Y232" s="23"/>
      <c r="Z232" s="25"/>
      <c r="AA232" s="58"/>
      <c r="AB232" s="23"/>
      <c r="AD232" s="26"/>
      <c r="AE232" s="24"/>
    </row>
    <row r="233" spans="1:31" s="4" customFormat="1" ht="37.5" customHeight="1" x14ac:dyDescent="0.2">
      <c r="M233" s="22"/>
      <c r="N233" s="61"/>
      <c r="O233" s="61"/>
      <c r="P233" s="61"/>
      <c r="Q233" s="61"/>
      <c r="R233" s="61"/>
      <c r="S233" s="61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1"/>
      <c r="O236" s="61"/>
      <c r="P236" s="61"/>
      <c r="Q236" s="61"/>
      <c r="R236" s="61"/>
      <c r="S236" s="61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1"/>
      <c r="O237" s="61"/>
      <c r="P237" s="61"/>
      <c r="Q237" s="61"/>
      <c r="R237" s="61"/>
      <c r="S237" s="61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2"/>
      <c r="N238" s="62"/>
      <c r="O238" s="62"/>
      <c r="P238" s="62"/>
      <c r="Q238" s="62"/>
      <c r="R238" s="62"/>
      <c r="S238" s="62"/>
      <c r="U238" s="19"/>
      <c r="V238" s="30"/>
      <c r="W238" s="31"/>
      <c r="X238" s="32"/>
      <c r="Y238" s="59"/>
      <c r="Z238" s="30"/>
      <c r="AA238" s="31"/>
      <c r="AB238" s="59"/>
      <c r="AD238" s="26"/>
      <c r="AE238" s="24"/>
    </row>
    <row r="239" spans="1:31" s="4" customFormat="1" ht="12.75" customHeight="1" x14ac:dyDescent="0.2">
      <c r="A239" s="16"/>
      <c r="B239" s="3"/>
      <c r="C239" s="3"/>
      <c r="M239" s="62"/>
      <c r="N239" s="62"/>
      <c r="O239" s="62"/>
      <c r="P239" s="62"/>
      <c r="Q239" s="62"/>
      <c r="R239" s="62"/>
      <c r="S239" s="62"/>
      <c r="T239" s="33"/>
      <c r="V239" s="30"/>
      <c r="W239" s="31"/>
      <c r="X239" s="32"/>
      <c r="Y239" s="59"/>
      <c r="Z239" s="30"/>
      <c r="AA239" s="31"/>
      <c r="AB239" s="59"/>
      <c r="AD239" s="24"/>
      <c r="AE239" s="24"/>
    </row>
  </sheetData>
  <sheetProtection sheet="1" objects="1" scenarios="1"/>
  <mergeCells count="44">
    <mergeCell ref="A1:AB1"/>
    <mergeCell ref="A208:AB208"/>
    <mergeCell ref="A4:AB4"/>
    <mergeCell ref="N2:T2"/>
    <mergeCell ref="A2:M2"/>
    <mergeCell ref="Y2:AB2"/>
    <mergeCell ref="U2:X2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E228:F228"/>
    <mergeCell ref="M229:N229"/>
    <mergeCell ref="M228:N228"/>
    <mergeCell ref="M224:N224"/>
    <mergeCell ref="M225:N225"/>
    <mergeCell ref="M226:N226"/>
    <mergeCell ref="M227:N227"/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49" t="s">
        <v>3</v>
      </c>
      <c r="B1" s="49" t="s">
        <v>4</v>
      </c>
      <c r="C1" s="49" t="s">
        <v>5</v>
      </c>
      <c r="D1" s="49" t="s">
        <v>6</v>
      </c>
      <c r="E1" s="49" t="s">
        <v>49</v>
      </c>
      <c r="F1" s="49" t="s">
        <v>44</v>
      </c>
      <c r="G1" s="49" t="s">
        <v>46</v>
      </c>
      <c r="H1" s="49" t="s">
        <v>48</v>
      </c>
      <c r="I1" s="49" t="s">
        <v>47</v>
      </c>
      <c r="J1" s="49" t="s">
        <v>50</v>
      </c>
    </row>
    <row r="2" spans="1:10" x14ac:dyDescent="0.25">
      <c r="A2" s="50" t="s">
        <v>21</v>
      </c>
      <c r="B2" s="51">
        <v>2</v>
      </c>
      <c r="C2" s="51">
        <v>36</v>
      </c>
      <c r="D2" s="51">
        <v>75.599999999999994</v>
      </c>
      <c r="E2" s="51">
        <v>3</v>
      </c>
      <c r="F2" s="51">
        <v>6150</v>
      </c>
      <c r="G2" s="51">
        <v>1400</v>
      </c>
      <c r="H2" s="51" t="s">
        <v>22</v>
      </c>
      <c r="I2" s="51">
        <v>36</v>
      </c>
      <c r="J2" s="52">
        <v>1</v>
      </c>
    </row>
    <row r="3" spans="1:10" x14ac:dyDescent="0.25">
      <c r="A3" s="53" t="s">
        <v>23</v>
      </c>
      <c r="B3" s="48">
        <v>4</v>
      </c>
      <c r="C3" s="48">
        <v>18</v>
      </c>
      <c r="D3" s="48">
        <v>75.600000000000009</v>
      </c>
      <c r="E3" s="48">
        <v>3</v>
      </c>
      <c r="F3" s="48">
        <v>5500</v>
      </c>
      <c r="G3" s="48">
        <v>1400</v>
      </c>
      <c r="H3" s="48" t="s">
        <v>22</v>
      </c>
      <c r="I3" s="48">
        <v>36</v>
      </c>
      <c r="J3" s="54">
        <v>1</v>
      </c>
    </row>
    <row r="4" spans="1:10" x14ac:dyDescent="0.25">
      <c r="A4" s="53" t="s">
        <v>24</v>
      </c>
      <c r="B4" s="48">
        <v>4</v>
      </c>
      <c r="C4" s="48">
        <v>18</v>
      </c>
      <c r="D4" s="48">
        <v>75.600000000000009</v>
      </c>
      <c r="E4" s="48">
        <v>3</v>
      </c>
      <c r="F4" s="48">
        <v>2200</v>
      </c>
      <c r="G4" s="48">
        <v>800</v>
      </c>
      <c r="H4" s="48" t="s">
        <v>22</v>
      </c>
      <c r="I4" s="48">
        <v>36</v>
      </c>
      <c r="J4" s="54">
        <v>1</v>
      </c>
    </row>
    <row r="5" spans="1:10" x14ac:dyDescent="0.25">
      <c r="A5" s="53" t="s">
        <v>25</v>
      </c>
      <c r="B5" s="48">
        <v>1</v>
      </c>
      <c r="C5" s="48">
        <v>75</v>
      </c>
      <c r="D5" s="48">
        <v>60</v>
      </c>
      <c r="E5" s="48">
        <v>3</v>
      </c>
      <c r="F5" s="48">
        <v>150</v>
      </c>
      <c r="G5" s="48">
        <v>100</v>
      </c>
      <c r="H5" s="48" t="s">
        <v>27</v>
      </c>
      <c r="I5" s="48">
        <v>10</v>
      </c>
      <c r="J5" s="54">
        <v>1</v>
      </c>
    </row>
    <row r="6" spans="1:10" x14ac:dyDescent="0.25">
      <c r="A6" s="53" t="s">
        <v>26</v>
      </c>
      <c r="B6" s="48">
        <v>1</v>
      </c>
      <c r="C6" s="48">
        <v>20</v>
      </c>
      <c r="D6" s="48">
        <v>20</v>
      </c>
      <c r="E6" s="48">
        <v>3</v>
      </c>
      <c r="F6" s="48">
        <v>150</v>
      </c>
      <c r="G6" s="48">
        <v>100</v>
      </c>
      <c r="H6" s="48" t="s">
        <v>27</v>
      </c>
      <c r="I6" s="48">
        <v>10</v>
      </c>
      <c r="J6" s="54">
        <v>1</v>
      </c>
    </row>
    <row r="7" spans="1:10" ht="15.75" thickBot="1" x14ac:dyDescent="0.3">
      <c r="A7" s="55" t="s">
        <v>28</v>
      </c>
      <c r="B7" s="56">
        <v>1</v>
      </c>
      <c r="C7" s="56">
        <v>10</v>
      </c>
      <c r="D7" s="56">
        <v>10.5</v>
      </c>
      <c r="E7" s="56">
        <v>3</v>
      </c>
      <c r="F7" s="56">
        <v>150</v>
      </c>
      <c r="G7" s="56">
        <v>100</v>
      </c>
      <c r="H7" s="48" t="s">
        <v>27</v>
      </c>
      <c r="I7" s="56">
        <v>10</v>
      </c>
      <c r="J7" s="57">
        <v>1</v>
      </c>
    </row>
    <row r="8" spans="1:10" ht="15.75" thickBot="1" x14ac:dyDescent="0.3">
      <c r="A8" s="50" t="s">
        <v>29</v>
      </c>
      <c r="B8" s="51">
        <v>1</v>
      </c>
      <c r="C8" s="51">
        <v>250</v>
      </c>
      <c r="D8" s="51">
        <v>262.5</v>
      </c>
      <c r="E8" s="51">
        <v>3</v>
      </c>
      <c r="F8" s="51">
        <v>12500</v>
      </c>
      <c r="G8" s="51">
        <v>4500</v>
      </c>
      <c r="H8" s="51" t="s">
        <v>22</v>
      </c>
      <c r="I8" s="51">
        <v>75</v>
      </c>
      <c r="J8" s="52">
        <v>1</v>
      </c>
    </row>
    <row r="9" spans="1:10" ht="15.75" thickBot="1" x14ac:dyDescent="0.3">
      <c r="A9" s="53" t="s">
        <v>30</v>
      </c>
      <c r="B9" s="48">
        <v>1</v>
      </c>
      <c r="C9" s="48">
        <v>125</v>
      </c>
      <c r="D9" s="48">
        <v>131.25</v>
      </c>
      <c r="E9" s="48">
        <v>3</v>
      </c>
      <c r="F9" s="48">
        <v>9500</v>
      </c>
      <c r="G9" s="48">
        <v>2870</v>
      </c>
      <c r="H9" s="51" t="s">
        <v>22</v>
      </c>
      <c r="I9" s="48">
        <v>40</v>
      </c>
      <c r="J9" s="54">
        <v>1</v>
      </c>
    </row>
    <row r="10" spans="1:10" ht="15.75" thickBot="1" x14ac:dyDescent="0.3">
      <c r="A10" s="53" t="s">
        <v>31</v>
      </c>
      <c r="B10" s="48">
        <v>1</v>
      </c>
      <c r="C10" s="48">
        <v>125</v>
      </c>
      <c r="D10" s="48">
        <v>420</v>
      </c>
      <c r="E10" s="48">
        <v>3</v>
      </c>
      <c r="F10" s="48">
        <v>17800</v>
      </c>
      <c r="G10" s="48">
        <v>7800</v>
      </c>
      <c r="H10" s="51" t="s">
        <v>22</v>
      </c>
      <c r="I10" s="48">
        <v>150</v>
      </c>
      <c r="J10" s="54">
        <v>1</v>
      </c>
    </row>
    <row r="11" spans="1:10" ht="15.75" thickBot="1" x14ac:dyDescent="0.3">
      <c r="A11" s="55" t="s">
        <v>32</v>
      </c>
      <c r="B11" s="56">
        <v>1</v>
      </c>
      <c r="C11" s="56">
        <v>125</v>
      </c>
      <c r="D11" s="56">
        <v>157.5</v>
      </c>
      <c r="E11" s="56">
        <v>3</v>
      </c>
      <c r="F11" s="56">
        <v>12500</v>
      </c>
      <c r="G11" s="56">
        <v>4500</v>
      </c>
      <c r="H11" s="51" t="s">
        <v>22</v>
      </c>
      <c r="I11" s="56">
        <v>75</v>
      </c>
      <c r="J11" s="57">
        <v>1</v>
      </c>
    </row>
    <row r="13" spans="1:10" x14ac:dyDescent="0.25">
      <c r="A13" s="151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4" t="s">
        <v>51</v>
      </c>
      <c r="B19" s="154" t="s">
        <v>43</v>
      </c>
    </row>
    <row r="20" spans="1:2" ht="15.75" thickTop="1" x14ac:dyDescent="0.25">
      <c r="A20" s="43" t="s">
        <v>21</v>
      </c>
      <c r="B20" s="153">
        <v>800</v>
      </c>
    </row>
    <row r="21" spans="1:2" x14ac:dyDescent="0.25">
      <c r="A21" s="44" t="s">
        <v>23</v>
      </c>
      <c r="B21" s="28">
        <v>600</v>
      </c>
    </row>
    <row r="22" spans="1:2" x14ac:dyDescent="0.25">
      <c r="A22" s="45" t="s">
        <v>25</v>
      </c>
      <c r="B22" s="28">
        <v>50</v>
      </c>
    </row>
    <row r="23" spans="1:2" x14ac:dyDescent="0.25">
      <c r="A23" s="46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2020-08-10T06:01:10Z</dcterms:modified>
</cp:coreProperties>
</file>